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1020" windowHeight="8540"/>
  </bookViews>
  <sheets>
    <sheet name="Sheet1" sheetId="1" r:id="rId1"/>
  </sheets>
  <definedNames>
    <definedName name="_xlnm.Print_Area" localSheetId="0">#REF!</definedName>
    <definedName name="_xlnm.Sheet_Title" localSheetId="0">"Sheet1"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<sst xmlns="http://schemas.openxmlformats.org/spreadsheetml/2006/main" uniqueCount="7" count="7">
  <si>
    <t>weeks</t>
  </si>
  <si>
    <t>  Geometry</t>
  </si>
  <si>
    <t>  Digitization</t>
  </si>
  <si>
    <t>Duke</t>
  </si>
  <si>
    <t>JLab</t>
  </si>
  <si>
    <t>Activities coordination</t>
  </si>
  <si>
    <t>-</t>
  </si>
</sst>
</file>

<file path=xl/styles.xml><?xml version="1.0" encoding="utf-8"?>
<styleSheet xmlns="http://schemas.openxmlformats.org/spreadsheetml/2006/main">
  <numFmts count="1">
    <numFmt formatCode="d-mmm-yyyy" numFmtId="100"/>
  </numFmts>
  <fonts count="2">
    <font>
      <b val="0"/>
      <i val="0"/>
      <u val="none"/>
      <color rgb="FF000000"/>
      <name val="Sans"/>
      <vertAlign val="baseline"/>
      <sz val="12"/>
      <strike val="0"/>
    </font>
    <font>
      <b val="1"/>
      <i val="0"/>
      <u val="none"/>
      <color rgb="FF000000"/>
      <name val="Sans"/>
      <vertAlign val="baseline"/>
      <sz val="12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11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center" vertical="bottom" wrapText="0" shrinkToFit="0" textRotation="0" indent="0"/>
    </xf>
    <xf applyAlignment="1" applyBorder="1" applyFont="1" applyFill="1" applyNumberFormat="1" fontId="0" fillId="0" borderId="0" numFmtId="9" xfId="0">
      <alignment horizontal="center" vertical="bottom" wrapText="0" shrinkToFit="0" textRotation="0" indent="0"/>
    </xf>
    <xf applyAlignment="1" applyBorder="1" applyFont="1" applyFill="1" applyNumberFormat="1" fontId="0" fillId="0" borderId="0" numFmtId="100" xfId="0">
      <alignment horizontal="left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49" xfId="0">
      <alignment horizontal="center" vertical="bottom" wrapText="0" shrinkToFit="0" textRotation="0" indent="0"/>
    </xf>
    <xf applyAlignment="1" applyBorder="1" applyFont="1" applyFill="1" applyNumberFormat="1" fontId="0" fillId="0" borderId="0" numFmtId="1" xfId="0">
      <alignment horizontal="center" vertical="bottom" wrapText="0" shrinkToFit="0" textRotation="0" indent="0"/>
    </xf>
    <xf applyAlignment="1" applyBorder="1" applyFont="1" applyFill="1" applyNumberFormat="1" fontId="0" fillId="0" borderId="0" numFmtId="1" xfId="0">
      <alignment horizontal="general" vertical="bottom" wrapText="0" shrinkToFit="0" textRotation="0" indent="0"/>
    </xf>
    <xf applyAlignment="1" applyBorder="1" applyFont="1" applyFill="1" applyNumberFormat="1" fontId="0" fillId="0" borderId="0" numFmtId="9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fil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3" Type="http://schemas.openxmlformats.org/officeDocument/2006/relationships/styles" Target="styles.xml"/>
  <Relationship Id="rId2" Type="http://schemas.openxmlformats.org/officeDocument/2006/relationships/sharedStrings" Target="sharedStrings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H111"/>
  <sheetViews>
    <sheetView workbookViewId="0" tabSelected="1">
      <selection activeCell="A1" sqref="A1"/>
    </sheetView>
  </sheetViews>
  <sheetFormatPr defaultRowHeight="12.75"/>
  <cols>
    <col min="1" max="1" style="0" width="37.14063" customWidth="1"/>
    <col min="2" max="2" style="0" width="19.9988" customWidth="1"/>
    <col min="3" max="3" style="1" width="10.71364" customWidth="1"/>
    <col min="4" max="4" style="1" width="15.71334" customWidth="1"/>
    <col min="5" max="6" style="2" width="15.71334" customWidth="1"/>
    <col min="7" max="7" style="1" width="13.57061" customWidth="1"/>
    <col min="8" max="8" style="1" width="15.71334" customWidth="1"/>
    <col min="9" max="256" style="0"/>
  </cols>
  <sheetData>
    <row r="1" spans="1:8" ht="15">
      <c r="A1" t="inlineStr">
        <is>
          <t>Estimated SoLID offline computing effort</t>
        </is>
      </c>
    </row>
    <row r="2" spans="1:8" ht="15">
      <c r="A2" s="3">
        <v>42705</v>
      </c>
      <c r="B2" s="4"/>
    </row>
    <row r="3" spans="1:8" ht="15">
      <c r="A3" t="inlineStr">
        <is>
          <t>v2</t>
        </is>
      </c>
    </row>
    <row r="5" spans="1:8" ht="15">
      <c r="A5" s="5" t="inlineStr">
        <is>
          <t>Simulations</t>
        </is>
      </c>
      <c r="B5" s="5"/>
    </row>
    <row r="6" spans="1:8" ht="15">
      <c r="A6" t="inlineStr">
        <is>
          <t>Task</t>
        </is>
      </c>
      <c r="B6" t="inlineStr">
        <is>
          <t>Group</t>
        </is>
      </c>
      <c r="C6" t="inlineStr">
        <is>
          <t>FTE</t>
        </is>
      </c>
      <c r="E6" s="6" t="inlineStr">
        <is>
          <t>Scaled FTE-</t>
        </is>
      </c>
      <c r="F6" s="6"/>
    </row>
    <row r="7" spans="1:8" ht="15">
      <c r="C7" t="s">
        <v>0</v>
      </c>
      <c r="E7" s="6" t="s">
        <v>0</v>
      </c>
      <c r="F7" s="6"/>
    </row>
    <row r="8" spans="1:8" ht="15">
      <c r="E8" s="7"/>
      <c r="F8" s="6"/>
    </row>
    <row r="9" spans="1:8" ht="15">
      <c r="A9" t="inlineStr">
        <is>
          <t>Physics generators</t>
        </is>
      </c>
      <c r="B9" t="inlineStr">
        <is>
          <t>SBU</t>
        </is>
      </c>
      <c r="C9">
        <v>24</v>
      </c>
      <c r="E9" s="7"/>
    </row>
    <row r="10" spans="1:8" ht="15">
      <c r="A10" t="inlineStr">
        <is>
          <t>Magnet &amp; support geometry</t>
        </is>
      </c>
      <c r="B10" t="inlineStr">
        <is>
          <t>JLab, ANL</t>
        </is>
      </c>
      <c r="C10">
        <v>4</v>
      </c>
      <c r="E10" s="7"/>
    </row>
    <row r="11" spans="1:8" ht="15">
      <c r="A11" t="inlineStr">
        <is>
          <t>GEMs</t>
        </is>
      </c>
      <c r="B11" t="inlineStr">
        <is>
          <t>UVa, Temple</t>
        </is>
      </c>
      <c r="E11" s="7"/>
    </row>
    <row r="12" spans="1:8" ht="15">
      <c r="A12" t="s">
        <v>1</v>
      </c>
      <c r="C12">
        <v>4</v>
      </c>
      <c r="E12" s="7"/>
    </row>
    <row r="13" spans="1:8" ht="15">
      <c r="A13" t="s">
        <v>2</v>
      </c>
      <c r="C13">
        <v>12</v>
      </c>
      <c r="E13" s="7"/>
    </row>
    <row r="14" spans="1:8" ht="15">
      <c r="A14" t="inlineStr">
        <is>
          <t>LGC</t>
        </is>
      </c>
      <c r="B14" t="inlineStr">
        <is>
          <t>Temple</t>
        </is>
      </c>
      <c r="E14" s="7"/>
    </row>
    <row r="15" spans="1:8" ht="15">
      <c r="A15" t="s">
        <v>1</v>
      </c>
      <c r="C15">
        <v>2</v>
      </c>
      <c r="E15" s="7"/>
    </row>
    <row r="16" spans="1:8" ht="15">
      <c r="A16" t="s">
        <v>2</v>
      </c>
      <c r="C16">
        <v>6</v>
      </c>
      <c r="E16" s="7"/>
    </row>
    <row r="17" spans="1:8" ht="15">
      <c r="A17" t="inlineStr">
        <is>
          <t>HGC</t>
        </is>
      </c>
      <c r="B17" t="s">
        <v>3</v>
      </c>
      <c r="E17" s="7"/>
    </row>
    <row r="18" spans="1:8" ht="15">
      <c r="A18" t="s">
        <v>1</v>
      </c>
      <c r="C18">
        <v>2</v>
      </c>
      <c r="E18" s="7"/>
    </row>
    <row r="19" spans="1:8" ht="15">
      <c r="A19" t="s">
        <v>2</v>
      </c>
      <c r="C19">
        <v>6</v>
      </c>
      <c r="E19" s="7"/>
    </row>
    <row r="20" spans="1:8" ht="15">
      <c r="A20" t="inlineStr">
        <is>
          <t>ECAL</t>
        </is>
      </c>
      <c r="B20" t="inlineStr">
        <is>
          <t>UVa, W&amp;M</t>
        </is>
      </c>
      <c r="E20" s="7"/>
    </row>
    <row r="21" spans="1:8" ht="15">
      <c r="A21" t="s">
        <v>1</v>
      </c>
      <c r="C21">
        <v>4</v>
      </c>
      <c r="E21" s="7"/>
    </row>
    <row r="22" spans="1:8" ht="15">
      <c r="A22" t="s">
        <v>2</v>
      </c>
      <c r="C22">
        <v>12</v>
      </c>
      <c r="E22" s="7"/>
    </row>
    <row r="23" spans="1:8" ht="15">
      <c r="A23" t="inlineStr">
        <is>
          <t>MRPC</t>
        </is>
      </c>
      <c r="B23" t="inlineStr">
        <is>
          <t>China</t>
        </is>
      </c>
      <c r="E23" s="7"/>
    </row>
    <row r="24" spans="1:8" ht="15">
      <c r="A24" t="s">
        <v>1</v>
      </c>
      <c r="C24">
        <v>2</v>
      </c>
      <c r="E24" s="7"/>
    </row>
    <row r="25" spans="1:8" ht="15">
      <c r="A25" t="s">
        <v>2</v>
      </c>
      <c r="C25">
        <v>4</v>
      </c>
      <c r="E25" s="7"/>
    </row>
    <row r="26" spans="1:8" ht="15">
      <c r="A26" t="inlineStr">
        <is>
          <t>Digitization testing</t>
        </is>
      </c>
      <c r="C26">
        <v>20</v>
      </c>
      <c r="E26" s="7"/>
    </row>
    <row r="27" spans="1:8" ht="15">
      <c r="A27" t="inlineStr">
        <is>
          <t>DAQ/Trigger emulation</t>
        </is>
      </c>
      <c r="B27" t="s">
        <v>4</v>
      </c>
      <c r="C27">
        <v>16</v>
      </c>
      <c r="E27" s="7"/>
    </row>
    <row r="28" spans="1:8" ht="15">
      <c r="A28" t="inlineStr">
        <is>
          <t>Framework integration</t>
        </is>
      </c>
      <c r="B28" t="s">
        <v>4</v>
      </c>
      <c r="C28">
        <v>8</v>
      </c>
      <c r="E28" s="7"/>
    </row>
    <row r="29" spans="1:8" ht="15">
      <c r="A29" t="inlineStr">
        <is>
          <t>Code testing/QA</t>
        </is>
      </c>
      <c r="C29" s="7">
        <v>6</v>
      </c>
      <c r="D29" s="0"/>
      <c r="E29" s="8"/>
      <c r="F29" s="9"/>
      <c r="G29" s="0"/>
      <c r="H29" s="0"/>
    </row>
    <row r="30" spans="1:8" ht="15">
      <c r="A30" t="s">
        <v>5</v>
      </c>
      <c r="B30" t="s">
        <v>3</v>
      </c>
      <c r="C30">
        <v>12</v>
      </c>
      <c r="E30" s="7"/>
    </row>
    <row r="31" spans="1:8" ht="15">
      <c r="D31" s="10" t="s">
        <v>6</v>
      </c>
      <c r="E31" s="7"/>
    </row>
    <row r="32" spans="1:8" ht="15">
      <c r="A32" t="inlineStr">
        <is>
          <t>Subtotal Simulations</t>
        </is>
      </c>
      <c r="D32">
        <f>SUM(C8:C31)</f>
        <v>144</v>
      </c>
      <c r="E32" s="7">
        <f>ROUND(D32*1.25*(1+1/3),0)</f>
        <v>240</v>
      </c>
    </row>
    <row r="33" spans="1:8">
      <c r="E33" s="7"/>
    </row>
    <row r="34" spans="1:8" ht="15">
      <c r="A34" s="5" t="inlineStr">
        <is>
          <t>Reconstruction</t>
        </is>
      </c>
      <c r="E34" s="7"/>
    </row>
    <row r="35" spans="1:8" ht="15">
      <c r="A35" s="5" t="inlineStr">
        <is>
          <r>
            <rPr>
              <b val="false"/>
            </rPr>
            <t>Framework</t>
          </r>
          <r>
            <rPr/>
            <t/>
          </r>
        </is>
      </c>
      <c r="B35" t="s">
        <v>4</v>
      </c>
      <c r="E35" s="7"/>
    </row>
    <row r="36" spans="1:8" ht="15">
      <c r="A36" s="5" t="inlineStr">
        <is>
          <r>
            <rPr>
              <b val="false"/>
            </rPr>
            <t>  Build system</t>
          </r>
          <r>
            <rPr/>
            <t/>
          </r>
        </is>
      </c>
      <c r="C36">
        <v>3</v>
      </c>
      <c r="E36" s="7"/>
    </row>
    <row r="37" spans="1:8" ht="15">
      <c r="A37" s="5" t="inlineStr">
        <is>
          <r>
            <rPr>
              <b val="false"/>
            </rPr>
            <t>  ROOT tree output module</t>
          </r>
          <r>
            <rPr/>
            <t/>
          </r>
        </is>
      </c>
      <c r="C37">
        <v>6</v>
      </c>
      <c r="E37" s="7"/>
    </row>
    <row r="38" spans="1:8" ht="15">
      <c r="A38" s="5" t="inlineStr">
        <is>
          <r>
            <rPr>
              <b val="false"/>
            </rPr>
            <t>  Multi-threading</t>
          </r>
          <r>
            <rPr/>
            <t/>
          </r>
        </is>
      </c>
      <c r="C38">
        <v>12</v>
      </c>
      <c r="E38" s="7"/>
    </row>
    <row r="39" spans="1:8" ht="15">
      <c r="A39" t="inlineStr">
        <is>
          <t>  Distributed architecture</t>
        </is>
      </c>
      <c r="C39">
        <v>12</v>
      </c>
      <c r="E39" s="7"/>
    </row>
    <row r="40" spans="1:8" ht="15">
      <c r="A40" t="inlineStr">
        <is>
          <t>  Documentation</t>
        </is>
      </c>
      <c r="C40">
        <v>16</v>
      </c>
      <c r="E40" s="7"/>
    </row>
    <row r="41" spans="1:8" ht="15">
      <c r="A41" t="inlineStr">
        <is>
          <t>Database API &amp; integration</t>
        </is>
      </c>
      <c r="B41" t="s">
        <v>4</v>
      </c>
      <c r="E41" s="7"/>
    </row>
    <row r="42" spans="1:8" ht="15">
      <c r="A42" t="s">
        <v>1</v>
      </c>
      <c r="C42">
        <v>4</v>
      </c>
      <c r="E42" s="7"/>
    </row>
    <row r="43" spans="1:8" ht="15">
      <c r="A43" t="inlineStr">
        <is>
          <t>  Conditions</t>
        </is>
      </c>
      <c r="C43">
        <v>4</v>
      </c>
      <c r="E43" s="7"/>
    </row>
    <row r="44" spans="1:8" ht="15">
      <c r="A44" t="inlineStr">
        <is>
          <t>  Mapping</t>
        </is>
      </c>
      <c r="C44">
        <v>2</v>
      </c>
      <c r="E44" s="7"/>
    </row>
    <row r="45" spans="1:8" ht="15">
      <c r="A45" t="inlineStr">
        <is>
          <t>Requirements determination</t>
        </is>
      </c>
      <c r="B45" t="s">
        <v>4</v>
      </c>
      <c r="E45" s="7"/>
    </row>
    <row r="46" spans="1:8" ht="15">
      <c r="A46" t="inlineStr">
        <is>
          <t>Data model</t>
        </is>
      </c>
      <c r="B46" t="s">
        <v>4</v>
      </c>
      <c r="C46">
        <v>4</v>
      </c>
      <c r="E46" s="7"/>
    </row>
    <row r="47" spans="1:8" ht="15">
      <c r="A47" t="inlineStr">
        <is>
          <t>Tracking</t>
        </is>
      </c>
      <c r="B47" t="inlineStr">
        <is>
          <t>Duke, JLab</t>
        </is>
      </c>
      <c r="E47" s="7"/>
    </row>
    <row r="48" spans="1:8" ht="15">
      <c r="A48" t="inlineStr">
        <is>
          <t>  GEM cluster analysis</t>
        </is>
      </c>
      <c r="C48">
        <v>6</v>
      </c>
      <c r="E48" s="7"/>
    </row>
    <row r="49" spans="1:8" ht="15">
      <c r="A49" t="inlineStr">
        <is>
          <t>  GEM track finding SIDIS, J/Psi</t>
        </is>
      </c>
      <c r="C49">
        <v>24</v>
      </c>
      <c r="E49" s="7"/>
    </row>
    <row r="50" spans="1:8" ht="15">
      <c r="A50" t="inlineStr">
        <is>
          <t>  GEM track finding PVDIS</t>
        </is>
      </c>
      <c r="C50">
        <v>12</v>
      </c>
      <c r="E50" s="7"/>
    </row>
    <row r="51" spans="1:8" ht="15">
      <c r="A51" t="inlineStr">
        <is>
          <t>  GEM track fitting</t>
        </is>
      </c>
      <c r="C51">
        <v>8</v>
      </c>
      <c r="E51" s="7"/>
    </row>
    <row r="52" spans="1:8" ht="15">
      <c r="A52" t="inlineStr">
        <is>
          <t>Calorimeter cluster finding</t>
        </is>
      </c>
      <c r="B52" t="inlineStr">
        <is>
          <t>UVa, JLab</t>
        </is>
      </c>
      <c r="C52">
        <v>8</v>
      </c>
      <c r="E52" s="7"/>
    </row>
    <row r="53" spans="1:8" ht="15">
      <c r="A53" t="inlineStr">
        <is>
          <t>Cherenkov amplitude analysis</t>
        </is>
      </c>
      <c r="C53">
        <v>2</v>
      </c>
      <c r="E53" s="7"/>
    </row>
    <row r="54" spans="1:8" ht="15">
      <c r="A54" t="inlineStr">
        <is>
          <t>MRPC ToF analysis</t>
        </is>
      </c>
      <c r="C54">
        <v>2</v>
      </c>
      <c r="E54" s="7"/>
    </row>
    <row r="55" spans="1:8" ht="15">
      <c r="A55" t="inlineStr">
        <is>
          <t>Overall PID framework</t>
        </is>
      </c>
      <c r="B55" t="s">
        <v>4</v>
      </c>
      <c r="C55">
        <v>4</v>
      </c>
      <c r="E55" s="7"/>
    </row>
    <row r="56" spans="1:8" ht="15">
      <c r="A56" t="inlineStr">
        <is>
          <t>Event display</t>
        </is>
      </c>
      <c r="B56" t="s">
        <v>4</v>
      </c>
      <c r="C56">
        <v>8</v>
      </c>
      <c r="E56" s="7"/>
    </row>
    <row r="57" spans="1:8" ht="15">
      <c r="A57" t="inlineStr">
        <is>
          <t>EVIO raw data decoder</t>
        </is>
      </c>
      <c r="B57" t="s">
        <v>4</v>
      </c>
      <c r="C57">
        <v>12</v>
      </c>
      <c r="E57" s="7"/>
    </row>
    <row r="58" spans="1:8" ht="15">
      <c r="A58" t="inlineStr">
        <is>
          <t>Slow Controls integration</t>
        </is>
      </c>
      <c r="B58" t="s">
        <v>4</v>
      </c>
      <c r="C58">
        <v>16</v>
      </c>
      <c r="E58" s="7"/>
    </row>
    <row r="59" spans="1:8" ht="15">
      <c r="A59" t="inlineStr">
        <is>
          <t>Testing/QA</t>
        </is>
      </c>
      <c r="B59" t="s">
        <v>4</v>
      </c>
      <c r="C59">
        <v>36</v>
      </c>
      <c r="E59" s="7"/>
    </row>
    <row r="60" spans="1:8" ht="15">
      <c r="A60" t="s">
        <v>5</v>
      </c>
      <c r="B60" t="s">
        <v>4</v>
      </c>
      <c r="C60">
        <v>12</v>
      </c>
      <c r="E60" s="7"/>
    </row>
    <row r="61" spans="1:8" ht="15">
      <c r="D61" s="10" t="s">
        <v>6</v>
      </c>
      <c r="E61" s="7"/>
    </row>
    <row r="62" spans="1:8" ht="15">
      <c r="A62" t="inlineStr">
        <is>
          <t>Subtotal Reconstruction</t>
        </is>
      </c>
      <c r="D62">
        <f>SUM(C34:C61)</f>
        <v>213</v>
      </c>
      <c r="E62" s="7">
        <f>ROUND(D62*1.25*(1+1/3),0)</f>
        <v>355</v>
      </c>
    </row>
    <row r="63" spans="1:8">
      <c r="E63" s="7"/>
    </row>
    <row r="64" spans="1:8" ht="15">
      <c r="A64" s="5" t="inlineStr">
        <is>
          <t>Calibrations</t>
        </is>
      </c>
      <c r="B64" t="inlineStr">
        <is>
          <t>overall estimate:</t>
        </is>
      </c>
      <c r="C64">
        <v>50</v>
      </c>
      <c r="E64" s="7"/>
    </row>
    <row r="65" spans="1:8" ht="15">
      <c r="A65" t="inlineStr">
        <is>
          <t>GEM tracker alignment</t>
        </is>
      </c>
      <c r="B65" t="inlineStr">
        <is>
          <t>(including validations)</t>
        </is>
      </c>
      <c r="E65" s="7"/>
    </row>
    <row r="66" spans="1:8" ht="15">
      <c r="A66" t="inlineStr">
        <is>
          <t>GEM data QA</t>
        </is>
      </c>
      <c r="E66" s="7"/>
    </row>
    <row r="67" spans="1:8" ht="15">
      <c r="A67" t="inlineStr">
        <is>
          <t>Calorimeter gains</t>
        </is>
      </c>
      <c r="E67" s="7"/>
    </row>
    <row r="68" spans="1:8" ht="15">
      <c r="A68" t="inlineStr">
        <is>
          <t>Cherenkov PMT gains &amp; timing</t>
        </is>
      </c>
      <c r="E68" s="7"/>
    </row>
    <row r="69" spans="1:8" ht="15">
      <c r="A69" t="inlineStr">
        <is>
          <t>MRPC time calibration</t>
        </is>
      </c>
      <c r="E69" s="7"/>
    </row>
    <row r="70" spans="1:8" ht="15">
      <c r="A70" t="s">
        <v>5</v>
      </c>
      <c r="C70">
        <v>12</v>
      </c>
      <c r="E70" s="7"/>
    </row>
    <row r="71" spans="1:8" ht="15">
      <c r="D71" s="10" t="s">
        <v>6</v>
      </c>
      <c r="E71" s="7"/>
    </row>
    <row r="72" spans="1:8" ht="15">
      <c r="A72" t="inlineStr">
        <is>
          <t>Subtotal Calibrations</t>
        </is>
      </c>
      <c r="D72">
        <f>SUM(C63:C71)</f>
        <v>62</v>
      </c>
      <c r="E72" s="7">
        <f>ROUND(D72*1.25*(1+1/3),0)</f>
        <v>103</v>
      </c>
    </row>
    <row r="73" spans="1:8">
      <c r="E73" s="7"/>
    </row>
    <row r="74" spans="1:8" ht="15">
      <c r="A74" s="5" t="inlineStr">
        <is>
          <t>Production &amp; Data Quality</t>
        </is>
      </c>
      <c r="E74" s="7"/>
    </row>
    <row r="75" spans="1:8" ht="15">
      <c r="A75" t="inlineStr">
        <is>
          <t>Detector optimization MC</t>
        </is>
      </c>
      <c r="C75">
        <v>24</v>
      </c>
      <c r="E75" s="7"/>
    </row>
    <row r="76" spans="1:8" ht="15">
      <c r="A76" t="inlineStr">
        <is>
          <t>Physics studies MC</t>
        </is>
      </c>
      <c r="C76">
        <v>18</v>
      </c>
      <c r="E76" s="7"/>
    </row>
    <row r="77" spans="1:8" ht="15">
      <c r="A77" t="inlineStr">
        <is>
          <t>Farm workflow, including L3</t>
        </is>
      </c>
      <c r="C77">
        <v>24</v>
      </c>
      <c r="E77" s="7"/>
    </row>
    <row r="78" spans="1:8" ht="15">
      <c r="A78" t="inlineStr">
        <is>
          <t>Production coordination</t>
        </is>
      </c>
      <c r="C78">
        <v>12</v>
      </c>
      <c r="E78" s="7"/>
    </row>
    <row r="79" spans="1:8" ht="15">
      <c r="A79" t="inlineStr">
        <is>
          <t>Production monitoring, validation</t>
        </is>
      </c>
      <c r="C79">
        <v>15</v>
      </c>
      <c r="E79" s="7"/>
    </row>
    <row r="80" spans="1:8" ht="15">
      <c r="D80" s="10" t="s">
        <v>6</v>
      </c>
      <c r="E80" s="7"/>
    </row>
    <row r="81" spans="1:8" ht="15">
      <c r="A81" t="inlineStr">
        <is>
          <t>Subtotal Production</t>
        </is>
      </c>
      <c r="D81">
        <f>SUM(C74:C80)</f>
        <v>93</v>
      </c>
      <c r="E81" s="7">
        <f>ROUND(D81*1.25*(1+1/3),0)</f>
        <v>155</v>
      </c>
    </row>
    <row r="82" spans="1:8">
      <c r="E82" s="7"/>
    </row>
    <row r="83" spans="1:8" ht="15">
      <c r="A83" s="5" t="inlineStr">
        <is>
          <t>Analysis</t>
        </is>
      </c>
      <c r="E83" s="7"/>
    </row>
    <row r="84" spans="1:8" ht="15">
      <c r="A84" t="inlineStr">
        <is>
          <t>PVDIS baseline replay</t>
        </is>
      </c>
      <c r="C84">
        <v>8</v>
      </c>
      <c r="E84" s="7"/>
    </row>
    <row r="85" spans="1:8" ht="15">
      <c r="A85" t="inlineStr">
        <is>
          <t>SIDIS-3He baseline replay</t>
        </is>
      </c>
      <c r="C85">
        <v>12</v>
      </c>
      <c r="E85" s="7"/>
    </row>
    <row r="86" spans="1:8" ht="15">
      <c r="A86" t="inlineStr">
        <is>
          <t>SIDIS-p baseline replay</t>
        </is>
      </c>
      <c r="C86">
        <v>6</v>
      </c>
      <c r="E86" s="7"/>
    </row>
    <row r="87" spans="1:8" ht="15">
      <c r="A87" t="inlineStr">
        <is>
          <t>J/Psi baseline replay</t>
        </is>
      </c>
      <c r="C87">
        <v>6</v>
      </c>
      <c r="E87" s="7"/>
    </row>
    <row r="88" spans="1:8" ht="15">
      <c r="A88" t="inlineStr">
        <is>
          <t>Coordination/meetings</t>
        </is>
      </c>
      <c r="C88">
        <v>12</v>
      </c>
      <c r="E88" s="7"/>
    </row>
    <row r="89" spans="1:8" ht="15">
      <c r="A89" t="inlineStr">
        <is>
          <t>Analysis code QA</t>
        </is>
      </c>
      <c r="C89">
        <f>4*4</f>
        <v>16</v>
      </c>
      <c r="E89" s="7"/>
    </row>
    <row r="90" spans="1:8" ht="15">
      <c r="D90" s="10" t="s">
        <v>6</v>
      </c>
      <c r="E90" s="7"/>
    </row>
    <row r="91" spans="1:8" ht="15">
      <c r="A91" t="inlineStr">
        <is>
          <t>Subtotal Analysis</t>
        </is>
      </c>
      <c r="D91">
        <f>SUM(C83:C90)</f>
        <v>60</v>
      </c>
      <c r="E91" s="7">
        <f>ROUND(D91*1.25*(1+1/3),0)</f>
        <v>100</v>
      </c>
    </row>
    <row r="92" spans="1:8">
      <c r="E92" s="7"/>
    </row>
    <row r="93" spans="1:8" ht="15">
      <c r="A93" s="5" t="inlineStr">
        <is>
          <t>Data Challenges</t>
        </is>
      </c>
      <c r="E93" s="7"/>
    </row>
    <row r="94" spans="1:8" ht="15">
      <c r="A94" t="inlineStr">
        <is>
          <t>3 offline challenges</t>
        </is>
      </c>
      <c r="C94">
        <f>3*4</f>
        <v>12</v>
      </c>
      <c r="E94" s="7"/>
    </row>
    <row r="95" spans="1:8" ht="15">
      <c r="A95" t="inlineStr">
        <is>
          <t>L3 farm commissioning</t>
        </is>
      </c>
      <c r="C95">
        <v>2</v>
      </c>
      <c r="E95" s="7"/>
    </row>
    <row r="96" spans="1:8" ht="15">
      <c r="D96" s="10" t="s">
        <v>6</v>
      </c>
    </row>
    <row r="97" spans="1:8" ht="15">
      <c r="D97">
        <f>SUM(C93:C96)</f>
        <v>14</v>
      </c>
      <c r="E97" s="7">
        <f>ROUND(D97*1.25*(1+1/3),0)</f>
        <v>23</v>
      </c>
    </row>
    <row r="98" spans="1:8" ht="15">
      <c r="D98" s="10" t="s">
        <v>6</v>
      </c>
      <c r="E98" s="9"/>
    </row>
    <row r="99" spans="1:8" ht="15">
      <c r="A99" t="inlineStr">
        <is>
          <t>Sum</t>
        </is>
      </c>
      <c r="D99" s="7">
        <f>SUM(D8:D98)</f>
        <v>586</v>
      </c>
      <c r="E99" s="9"/>
    </row>
    <row r="100" spans="1:8">
      <c r="D100" s="7"/>
      <c r="E100" s="9"/>
    </row>
    <row r="101" spans="1:8" ht="15">
      <c r="A101" t="inlineStr">
        <is>
          <t>Contingency</t>
        </is>
      </c>
      <c r="B101" s="9">
        <v>0.25</v>
      </c>
      <c r="D101" s="7">
        <f>B101*D99</f>
        <v>146.5</v>
      </c>
      <c r="E101" s="9"/>
    </row>
    <row r="102" spans="1:8" ht="15">
      <c r="D102" s="10" t="s">
        <v>6</v>
      </c>
      <c r="E102" s="9"/>
    </row>
    <row r="103" spans="1:8" ht="15">
      <c r="A103" t="inlineStr">
        <is>
          <t>Sum with contingency</t>
        </is>
      </c>
      <c r="D103" s="7">
        <f>D99+D101</f>
        <v>732.5</v>
      </c>
      <c r="E103" s="9"/>
    </row>
    <row r="104" spans="1:8" ht="15">
      <c r="A104" t="inlineStr">
        <is>
          <t>Developer efficiency</t>
        </is>
      </c>
      <c r="B104" s="9">
        <v>0.75</v>
      </c>
      <c r="D104" s="7"/>
      <c r="E104" s="9"/>
    </row>
    <row r="105" spans="1:8" ht="15">
      <c r="A105" t="inlineStr">
        <is>
          <t>  (overhead for training</t>
        </is>
      </c>
      <c r="D105" s="7"/>
      <c r="E105" s="9"/>
    </row>
    <row r="106" spans="1:8" ht="15">
      <c r="A106" t="inlineStr">
        <is>
          <t>  and collecting requirements)</t>
        </is>
      </c>
      <c r="D106" s="7"/>
      <c r="E106" s="9"/>
    </row>
    <row r="107" spans="1:8" ht="15">
      <c r="A107" t="inlineStr">
        <is>
          <t>Overhead from efficiency</t>
        </is>
      </c>
      <c r="C107" s="10"/>
      <c r="D107" s="7">
        <f>D103/B104-D103</f>
        <v>244.16666666666663</v>
      </c>
      <c r="E107" s="9"/>
    </row>
    <row r="108" spans="1:8" ht="15">
      <c r="D108" s="10" t="s">
        <v>6</v>
      </c>
      <c r="E108" s="9"/>
    </row>
    <row r="109" spans="1:8" ht="15">
      <c r="A109" t="inlineStr">
        <is>
          <t>Total estimated effort</t>
        </is>
      </c>
      <c r="D109" s="7">
        <f>D103+D107</f>
        <v>976.66666666666663</v>
      </c>
      <c r="E109" s="7">
        <f>SUM(E9:E107)</f>
        <v>976</v>
      </c>
    </row>
    <row r="110" spans="1:8" ht="15">
      <c r="C110" s="10"/>
    </row>
    <row r="111" spans="1:8" ht="15"/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tEn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1.1218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2016-12-02T18:17:05Z</dcterms:modified>
  <dcterms:created xsi:type="dcterms:W3CDTF">2016-11-08T17:07:21Z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