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740"/>
  </bookViews>
  <sheets>
    <sheet name="Summary" sheetId="9" r:id="rId1"/>
    <sheet name="Hall Probe Measurements" sheetId="25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J3" i="25"/>
  <c r="C28" i="9"/>
  <c r="H17"/>
  <c r="I17" s="1"/>
  <c r="H16"/>
  <c r="I16" s="1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M5" i="25"/>
  <c r="L5"/>
  <c r="E10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4"/>
  <c r="E3"/>
  <c r="C20" i="9"/>
  <c r="E20"/>
  <c r="B20"/>
  <c r="J5" i="25"/>
  <c r="F9" i="9"/>
  <c r="F11"/>
  <c r="F4"/>
  <c r="F5"/>
  <c r="F6"/>
  <c r="F7"/>
  <c r="F8"/>
  <c r="F12"/>
  <c r="F13"/>
  <c r="F14"/>
  <c r="F15"/>
  <c r="F16"/>
  <c r="F17"/>
  <c r="F3"/>
  <c r="K5" i="25" l="1"/>
  <c r="D20" i="9" s="1"/>
  <c r="F20" l="1"/>
</calcChain>
</file>

<file path=xl/sharedStrings.xml><?xml version="1.0" encoding="utf-8"?>
<sst xmlns="http://schemas.openxmlformats.org/spreadsheetml/2006/main" count="30" uniqueCount="25">
  <si>
    <t>BL</t>
  </si>
  <si>
    <t>% Diff</t>
  </si>
  <si>
    <t>Transducer Readback
Current (A)</t>
  </si>
  <si>
    <t>Measured
GL (G)</t>
  </si>
  <si>
    <t>Old Map
GL (G)</t>
  </si>
  <si>
    <t>Set Current
(A)</t>
  </si>
  <si>
    <t>BR TOP Pole</t>
  </si>
  <si>
    <t>B</t>
  </si>
  <si>
    <t>Leff</t>
  </si>
  <si>
    <t>dz</t>
  </si>
  <si>
    <t>I (A)</t>
  </si>
  <si>
    <t>Transducer</t>
  </si>
  <si>
    <t xml:space="preserve">Notes:  </t>
  </si>
  <si>
    <t>Gradiant values deterined from fit to7 BL stretched wire measurements along the vertical midplane of the quadrupole at each current</t>
  </si>
  <si>
    <t xml:space="preserve">Effective length of the quadrupole was checked using stepped hall probe measurements along the upper beam right pole.  </t>
  </si>
  <si>
    <t>Leff (cm)</t>
  </si>
  <si>
    <t>B (G)</t>
  </si>
  <si>
    <t>BL (G-cm)</t>
  </si>
  <si>
    <t>Transducer (V)</t>
  </si>
  <si>
    <t>Hall Probe on Pole</t>
  </si>
  <si>
    <t>Hall (*-1)</t>
  </si>
  <si>
    <t>Chamber Dimension (in)</t>
  </si>
  <si>
    <t>OD</t>
  </si>
  <si>
    <t>ID</t>
  </si>
  <si>
    <t>Readings Taken at R=4.6cm (approximate)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</si>
</sst>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right"/>
    </xf>
    <xf numFmtId="2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Fill="1" applyBorder="1"/>
    <xf numFmtId="16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6225914756450745E-2"/>
          <c:y val="4.0446337650416705E-2"/>
          <c:w val="0.78869217512511769"/>
          <c:h val="0.86829080791130653"/>
        </c:manualLayout>
      </c:layout>
      <c:scatterChart>
        <c:scatterStyle val="lineMarker"/>
        <c:ser>
          <c:idx val="0"/>
          <c:order val="0"/>
          <c:tx>
            <c:v>Stretched Wire (GL)</c:v>
          </c:tx>
          <c:xVal>
            <c:numRef>
              <c:f>Summary!$C$3:$C$17</c:f>
              <c:numCache>
                <c:formatCode>0.00</c:formatCode>
                <c:ptCount val="15"/>
                <c:pt idx="0">
                  <c:v>298.91699999999997</c:v>
                </c:pt>
                <c:pt idx="1">
                  <c:v>249.05199999999999</c:v>
                </c:pt>
                <c:pt idx="2">
                  <c:v>199.42599999999999</c:v>
                </c:pt>
                <c:pt idx="3">
                  <c:v>149.70099999999999</c:v>
                </c:pt>
                <c:pt idx="4">
                  <c:v>100.01900000000001</c:v>
                </c:pt>
                <c:pt idx="5">
                  <c:v>50.253999999999998</c:v>
                </c:pt>
                <c:pt idx="6">
                  <c:v>10.465999999999999</c:v>
                </c:pt>
                <c:pt idx="8">
                  <c:v>-10.49</c:v>
                </c:pt>
                <c:pt idx="9">
                  <c:v>-50.332000000000001</c:v>
                </c:pt>
                <c:pt idx="10">
                  <c:v>-100.10599999999999</c:v>
                </c:pt>
                <c:pt idx="11">
                  <c:v>-149.678</c:v>
                </c:pt>
                <c:pt idx="12">
                  <c:v>-198.006</c:v>
                </c:pt>
                <c:pt idx="13">
                  <c:v>-249.357</c:v>
                </c:pt>
                <c:pt idx="14">
                  <c:v>-298.923</c:v>
                </c:pt>
              </c:numCache>
            </c:numRef>
          </c:xVal>
          <c:yVal>
            <c:numRef>
              <c:f>Summary!$I$3:$I$17</c:f>
              <c:numCache>
                <c:formatCode>0</c:formatCode>
                <c:ptCount val="15"/>
                <c:pt idx="0">
                  <c:v>-5604</c:v>
                </c:pt>
                <c:pt idx="1">
                  <c:v>-4760</c:v>
                </c:pt>
                <c:pt idx="2">
                  <c:v>-3827.5</c:v>
                </c:pt>
                <c:pt idx="3">
                  <c:v>-2877</c:v>
                </c:pt>
                <c:pt idx="4">
                  <c:v>-1928.5</c:v>
                </c:pt>
                <c:pt idx="5">
                  <c:v>-979</c:v>
                </c:pt>
                <c:pt idx="6">
                  <c:v>-221</c:v>
                </c:pt>
                <c:pt idx="7">
                  <c:v>-24</c:v>
                </c:pt>
                <c:pt idx="8">
                  <c:v>174.5</c:v>
                </c:pt>
                <c:pt idx="9">
                  <c:v>929.5</c:v>
                </c:pt>
                <c:pt idx="10">
                  <c:v>1872.5</c:v>
                </c:pt>
                <c:pt idx="11">
                  <c:v>2811</c:v>
                </c:pt>
                <c:pt idx="12">
                  <c:v>3749.5</c:v>
                </c:pt>
                <c:pt idx="13">
                  <c:v>4668.5</c:v>
                </c:pt>
                <c:pt idx="14">
                  <c:v>5559.5</c:v>
                </c:pt>
              </c:numCache>
            </c:numRef>
          </c:yVal>
        </c:ser>
        <c:axId val="103575552"/>
        <c:axId val="103577088"/>
      </c:scatterChart>
      <c:scatterChart>
        <c:scatterStyle val="lineMarker"/>
        <c:ser>
          <c:idx val="1"/>
          <c:order val="1"/>
          <c:tx>
            <c:v>Hall Probe (G at Pole)</c:v>
          </c:tx>
          <c:xVal>
            <c:numRef>
              <c:f>Summary!$B$3:$B$17</c:f>
              <c:numCache>
                <c:formatCode>General</c:formatCode>
                <c:ptCount val="15"/>
                <c:pt idx="0">
                  <c:v>300</c:v>
                </c:pt>
                <c:pt idx="1">
                  <c:v>250</c:v>
                </c:pt>
                <c:pt idx="2">
                  <c:v>200</c:v>
                </c:pt>
                <c:pt idx="3">
                  <c:v>150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0</c:v>
                </c:pt>
                <c:pt idx="8">
                  <c:v>-10</c:v>
                </c:pt>
                <c:pt idx="9">
                  <c:v>-50</c:v>
                </c:pt>
                <c:pt idx="10">
                  <c:v>-100</c:v>
                </c:pt>
                <c:pt idx="11">
                  <c:v>-150</c:v>
                </c:pt>
                <c:pt idx="12">
                  <c:v>-200</c:v>
                </c:pt>
                <c:pt idx="13">
                  <c:v>-250</c:v>
                </c:pt>
                <c:pt idx="14">
                  <c:v>-300</c:v>
                </c:pt>
              </c:numCache>
            </c:numRef>
          </c:xVal>
          <c:yVal>
            <c:numRef>
              <c:f>Summary!$D$3:$D$17</c:f>
              <c:numCache>
                <c:formatCode>0.0</c:formatCode>
                <c:ptCount val="15"/>
                <c:pt idx="0">
                  <c:v>-52321.440000000002</c:v>
                </c:pt>
                <c:pt idx="1">
                  <c:v>-44466.604571428579</c:v>
                </c:pt>
                <c:pt idx="2">
                  <c:v>-35810.726285714285</c:v>
                </c:pt>
                <c:pt idx="3">
                  <c:v>-26986.378285714283</c:v>
                </c:pt>
                <c:pt idx="4">
                  <c:v>-18137.900857142857</c:v>
                </c:pt>
                <c:pt idx="5">
                  <c:v>-9236.9939999999988</c:v>
                </c:pt>
                <c:pt idx="6">
                  <c:v>-2119.7911428571429</c:v>
                </c:pt>
                <c:pt idx="8">
                  <c:v>1648.2917142857145</c:v>
                </c:pt>
                <c:pt idx="9">
                  <c:v>8755.3279999999995</c:v>
                </c:pt>
                <c:pt idx="10">
                  <c:v>17643.041428571429</c:v>
                </c:pt>
                <c:pt idx="11">
                  <c:v>26480.625714285714</c:v>
                </c:pt>
                <c:pt idx="12">
                  <c:v>35298.655714285713</c:v>
                </c:pt>
                <c:pt idx="13">
                  <c:v>43945.141142857137</c:v>
                </c:pt>
                <c:pt idx="14">
                  <c:v>52279.436857142849</c:v>
                </c:pt>
              </c:numCache>
            </c:numRef>
          </c:yVal>
        </c:ser>
        <c:axId val="103588608"/>
        <c:axId val="103578624"/>
      </c:scatterChart>
      <c:valAx>
        <c:axId val="103575552"/>
        <c:scaling>
          <c:orientation val="minMax"/>
        </c:scaling>
        <c:axPos val="b"/>
        <c:numFmt formatCode="0.00" sourceLinked="1"/>
        <c:tickLblPos val="low"/>
        <c:crossAx val="103577088"/>
        <c:crosses val="autoZero"/>
        <c:crossBetween val="midCat"/>
      </c:valAx>
      <c:valAx>
        <c:axId val="103577088"/>
        <c:scaling>
          <c:orientation val="minMax"/>
          <c:max val="6000"/>
          <c:min val="-6000"/>
        </c:scaling>
        <c:axPos val="l"/>
        <c:majorGridlines/>
        <c:numFmt formatCode="0" sourceLinked="0"/>
        <c:tickLblPos val="low"/>
        <c:crossAx val="103575552"/>
        <c:crosses val="autoZero"/>
        <c:crossBetween val="midCat"/>
      </c:valAx>
      <c:valAx>
        <c:axId val="103578624"/>
        <c:scaling>
          <c:orientation val="minMax"/>
        </c:scaling>
        <c:axPos val="r"/>
        <c:numFmt formatCode="0.0" sourceLinked="1"/>
        <c:tickLblPos val="nextTo"/>
        <c:crossAx val="103588608"/>
        <c:crosses val="max"/>
        <c:crossBetween val="midCat"/>
      </c:valAx>
      <c:valAx>
        <c:axId val="103588608"/>
        <c:scaling>
          <c:orientation val="minMax"/>
        </c:scaling>
        <c:delete val="1"/>
        <c:axPos val="b"/>
        <c:numFmt formatCode="General" sourceLinked="1"/>
        <c:tickLblPos val="none"/>
        <c:crossAx val="103578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2269353763034532"/>
          <c:y val="0.10625532464179682"/>
          <c:w val="0.28788453145916892"/>
          <c:h val="0.13175164579837356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xVal>
            <c:numRef>
              <c:f>'Hall Probe Measurements'!$D$3:$D$106</c:f>
              <c:numCache>
                <c:formatCode>General</c:formatCode>
                <c:ptCount val="104"/>
                <c:pt idx="0">
                  <c:v>-10</c:v>
                </c:pt>
                <c:pt idx="1">
                  <c:v>-9.5</c:v>
                </c:pt>
                <c:pt idx="2">
                  <c:v>-9</c:v>
                </c:pt>
                <c:pt idx="3">
                  <c:v>-8.5</c:v>
                </c:pt>
                <c:pt idx="4">
                  <c:v>-8</c:v>
                </c:pt>
                <c:pt idx="5">
                  <c:v>-7.5</c:v>
                </c:pt>
                <c:pt idx="6">
                  <c:v>-7</c:v>
                </c:pt>
                <c:pt idx="7">
                  <c:v>-6.5</c:v>
                </c:pt>
                <c:pt idx="8">
                  <c:v>-6</c:v>
                </c:pt>
                <c:pt idx="9">
                  <c:v>-5.5</c:v>
                </c:pt>
                <c:pt idx="10">
                  <c:v>-5</c:v>
                </c:pt>
                <c:pt idx="11">
                  <c:v>-4.5</c:v>
                </c:pt>
                <c:pt idx="12">
                  <c:v>-4</c:v>
                </c:pt>
                <c:pt idx="13">
                  <c:v>-3.5</c:v>
                </c:pt>
                <c:pt idx="14">
                  <c:v>-3</c:v>
                </c:pt>
                <c:pt idx="15">
                  <c:v>-2.5</c:v>
                </c:pt>
                <c:pt idx="16">
                  <c:v>-2</c:v>
                </c:pt>
                <c:pt idx="17">
                  <c:v>-1.5</c:v>
                </c:pt>
                <c:pt idx="18">
                  <c:v>-1</c:v>
                </c:pt>
                <c:pt idx="19">
                  <c:v>-0.5</c:v>
                </c:pt>
                <c:pt idx="20">
                  <c:v>0</c:v>
                </c:pt>
                <c:pt idx="21">
                  <c:v>0.5</c:v>
                </c:pt>
                <c:pt idx="22">
                  <c:v>1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3</c:v>
                </c:pt>
                <c:pt idx="27">
                  <c:v>3.5</c:v>
                </c:pt>
                <c:pt idx="28">
                  <c:v>4</c:v>
                </c:pt>
                <c:pt idx="29">
                  <c:v>4.5</c:v>
                </c:pt>
                <c:pt idx="30">
                  <c:v>5</c:v>
                </c:pt>
                <c:pt idx="31">
                  <c:v>5.5</c:v>
                </c:pt>
                <c:pt idx="32">
                  <c:v>6</c:v>
                </c:pt>
                <c:pt idx="33">
                  <c:v>6.5</c:v>
                </c:pt>
                <c:pt idx="34">
                  <c:v>7</c:v>
                </c:pt>
                <c:pt idx="35">
                  <c:v>7.5</c:v>
                </c:pt>
                <c:pt idx="36">
                  <c:v>8</c:v>
                </c:pt>
                <c:pt idx="37">
                  <c:v>8.5</c:v>
                </c:pt>
                <c:pt idx="38">
                  <c:v>9</c:v>
                </c:pt>
                <c:pt idx="39">
                  <c:v>9.5</c:v>
                </c:pt>
                <c:pt idx="40">
                  <c:v>10</c:v>
                </c:pt>
                <c:pt idx="41">
                  <c:v>10.5</c:v>
                </c:pt>
                <c:pt idx="42">
                  <c:v>11</c:v>
                </c:pt>
                <c:pt idx="43">
                  <c:v>11.5</c:v>
                </c:pt>
                <c:pt idx="44">
                  <c:v>12</c:v>
                </c:pt>
                <c:pt idx="45">
                  <c:v>12.5</c:v>
                </c:pt>
                <c:pt idx="46">
                  <c:v>13</c:v>
                </c:pt>
                <c:pt idx="47">
                  <c:v>13.5</c:v>
                </c:pt>
                <c:pt idx="48">
                  <c:v>14</c:v>
                </c:pt>
                <c:pt idx="49">
                  <c:v>14.5</c:v>
                </c:pt>
                <c:pt idx="50">
                  <c:v>15</c:v>
                </c:pt>
                <c:pt idx="51">
                  <c:v>25.132000000000001</c:v>
                </c:pt>
                <c:pt idx="52">
                  <c:v>25.132000000000001</c:v>
                </c:pt>
                <c:pt idx="53">
                  <c:v>35.463999999999999</c:v>
                </c:pt>
                <c:pt idx="54">
                  <c:v>35.963999999999999</c:v>
                </c:pt>
                <c:pt idx="55">
                  <c:v>36.463999999999999</c:v>
                </c:pt>
                <c:pt idx="56">
                  <c:v>36.963999999999999</c:v>
                </c:pt>
                <c:pt idx="57">
                  <c:v>37.463999999999999</c:v>
                </c:pt>
                <c:pt idx="58">
                  <c:v>37.963999999999999</c:v>
                </c:pt>
                <c:pt idx="59">
                  <c:v>38.463999999999999</c:v>
                </c:pt>
                <c:pt idx="60">
                  <c:v>38.963999999999999</c:v>
                </c:pt>
                <c:pt idx="61">
                  <c:v>39.463999999999999</c:v>
                </c:pt>
                <c:pt idx="62">
                  <c:v>39.963999999999999</c:v>
                </c:pt>
                <c:pt idx="63">
                  <c:v>40.463999999999999</c:v>
                </c:pt>
                <c:pt idx="64">
                  <c:v>40.963999999999999</c:v>
                </c:pt>
                <c:pt idx="65">
                  <c:v>41.463999999999999</c:v>
                </c:pt>
                <c:pt idx="66">
                  <c:v>41.963999999999999</c:v>
                </c:pt>
                <c:pt idx="67">
                  <c:v>42.463999999999999</c:v>
                </c:pt>
                <c:pt idx="68">
                  <c:v>42.963999999999999</c:v>
                </c:pt>
                <c:pt idx="69">
                  <c:v>43.463999999999999</c:v>
                </c:pt>
                <c:pt idx="70">
                  <c:v>43.963999999999999</c:v>
                </c:pt>
                <c:pt idx="71">
                  <c:v>44.463999999999999</c:v>
                </c:pt>
                <c:pt idx="72">
                  <c:v>44.963999999999999</c:v>
                </c:pt>
                <c:pt idx="73">
                  <c:v>45.463999999999999</c:v>
                </c:pt>
                <c:pt idx="74">
                  <c:v>45.963999999999999</c:v>
                </c:pt>
                <c:pt idx="75">
                  <c:v>46.463999999999999</c:v>
                </c:pt>
                <c:pt idx="76">
                  <c:v>46.963999999999999</c:v>
                </c:pt>
                <c:pt idx="77">
                  <c:v>47.463999999999999</c:v>
                </c:pt>
                <c:pt idx="78">
                  <c:v>47.963999999999999</c:v>
                </c:pt>
                <c:pt idx="79">
                  <c:v>48.463999999999999</c:v>
                </c:pt>
                <c:pt idx="80">
                  <c:v>48.963999999999999</c:v>
                </c:pt>
                <c:pt idx="81">
                  <c:v>49.463999999999999</c:v>
                </c:pt>
                <c:pt idx="82">
                  <c:v>49.963999999999999</c:v>
                </c:pt>
                <c:pt idx="83">
                  <c:v>50.463999999999999</c:v>
                </c:pt>
                <c:pt idx="84">
                  <c:v>50.963999999999999</c:v>
                </c:pt>
                <c:pt idx="85">
                  <c:v>51.463999999999999</c:v>
                </c:pt>
                <c:pt idx="86">
                  <c:v>51.963999999999999</c:v>
                </c:pt>
                <c:pt idx="87">
                  <c:v>52.463999999999999</c:v>
                </c:pt>
                <c:pt idx="88">
                  <c:v>52.963999999999999</c:v>
                </c:pt>
                <c:pt idx="89">
                  <c:v>53.463999999999999</c:v>
                </c:pt>
                <c:pt idx="90">
                  <c:v>53.963999999999999</c:v>
                </c:pt>
                <c:pt idx="91">
                  <c:v>54.463999999999999</c:v>
                </c:pt>
                <c:pt idx="92">
                  <c:v>54.963999999999999</c:v>
                </c:pt>
                <c:pt idx="93">
                  <c:v>55.463999999999999</c:v>
                </c:pt>
                <c:pt idx="94">
                  <c:v>55.963999999999999</c:v>
                </c:pt>
                <c:pt idx="95">
                  <c:v>56.463999999999999</c:v>
                </c:pt>
                <c:pt idx="96">
                  <c:v>56.963999999999999</c:v>
                </c:pt>
                <c:pt idx="97">
                  <c:v>57.463999999999999</c:v>
                </c:pt>
                <c:pt idx="98">
                  <c:v>57.963999999999999</c:v>
                </c:pt>
                <c:pt idx="99">
                  <c:v>58.463999999999999</c:v>
                </c:pt>
                <c:pt idx="100">
                  <c:v>58.963999999999999</c:v>
                </c:pt>
                <c:pt idx="101">
                  <c:v>59.463999999999999</c:v>
                </c:pt>
                <c:pt idx="102">
                  <c:v>59.963999999999999</c:v>
                </c:pt>
                <c:pt idx="103">
                  <c:v>60.463999999999999</c:v>
                </c:pt>
              </c:numCache>
            </c:numRef>
          </c:xVal>
          <c:yVal>
            <c:numRef>
              <c:f>'Hall Probe Measurements'!$F$3:$F$106</c:f>
              <c:numCache>
                <c:formatCode>0</c:formatCode>
                <c:ptCount val="104"/>
                <c:pt idx="0">
                  <c:v>-23.143850267379676</c:v>
                </c:pt>
                <c:pt idx="1">
                  <c:v>-26.420855614973259</c:v>
                </c:pt>
                <c:pt idx="2">
                  <c:v>-30.312299465240638</c:v>
                </c:pt>
                <c:pt idx="3">
                  <c:v>-35.022994652406418</c:v>
                </c:pt>
                <c:pt idx="4">
                  <c:v>-40.75775401069518</c:v>
                </c:pt>
                <c:pt idx="5">
                  <c:v>-47.311764705882347</c:v>
                </c:pt>
                <c:pt idx="6">
                  <c:v>-55.094652406417104</c:v>
                </c:pt>
                <c:pt idx="7">
                  <c:v>-64.106417112299454</c:v>
                </c:pt>
                <c:pt idx="8">
                  <c:v>-75.166310160427798</c:v>
                </c:pt>
                <c:pt idx="9">
                  <c:v>-88.069518716577534</c:v>
                </c:pt>
                <c:pt idx="10">
                  <c:v>-103.43048128342245</c:v>
                </c:pt>
                <c:pt idx="11">
                  <c:v>-121.86363636363635</c:v>
                </c:pt>
                <c:pt idx="12">
                  <c:v>-143.77860962566842</c:v>
                </c:pt>
                <c:pt idx="13">
                  <c:v>-170.19946524064167</c:v>
                </c:pt>
                <c:pt idx="14">
                  <c:v>-201.74064171122993</c:v>
                </c:pt>
                <c:pt idx="15">
                  <c:v>-239.63101604278071</c:v>
                </c:pt>
                <c:pt idx="16">
                  <c:v>-285.5090909090909</c:v>
                </c:pt>
                <c:pt idx="17">
                  <c:v>-340.19411764705876</c:v>
                </c:pt>
                <c:pt idx="18">
                  <c:v>-406.34866310160425</c:v>
                </c:pt>
                <c:pt idx="19">
                  <c:v>-486.63529411764699</c:v>
                </c:pt>
                <c:pt idx="20">
                  <c:v>-583.51176470588223</c:v>
                </c:pt>
                <c:pt idx="21">
                  <c:v>-700.86951871657743</c:v>
                </c:pt>
                <c:pt idx="22">
                  <c:v>-843.41925133689836</c:v>
                </c:pt>
                <c:pt idx="23">
                  <c:v>-1017.5101604278074</c:v>
                </c:pt>
                <c:pt idx="24">
                  <c:v>-1233.3828877005346</c:v>
                </c:pt>
                <c:pt idx="25">
                  <c:v>-1494.5192513368984</c:v>
                </c:pt>
                <c:pt idx="26">
                  <c:v>-1852.9417112299463</c:v>
                </c:pt>
                <c:pt idx="27">
                  <c:v>-2313.565775401069</c:v>
                </c:pt>
                <c:pt idx="28">
                  <c:v>-2955.4491978609622</c:v>
                </c:pt>
                <c:pt idx="29">
                  <c:v>-3893.0823529411759</c:v>
                </c:pt>
                <c:pt idx="30">
                  <c:v>-5232.1486631016032</c:v>
                </c:pt>
                <c:pt idx="31">
                  <c:v>-6645.9716577540103</c:v>
                </c:pt>
                <c:pt idx="32">
                  <c:v>-6560.5647058823515</c:v>
                </c:pt>
                <c:pt idx="33">
                  <c:v>-6194.7689839572186</c:v>
                </c:pt>
                <c:pt idx="34">
                  <c:v>-5973.7759358288758</c:v>
                </c:pt>
                <c:pt idx="35">
                  <c:v>-5854.5748663101595</c:v>
                </c:pt>
                <c:pt idx="36">
                  <c:v>-5784.9385026737964</c:v>
                </c:pt>
                <c:pt idx="37">
                  <c:v>-5743.5663101604277</c:v>
                </c:pt>
                <c:pt idx="38">
                  <c:v>-5717.7598930481272</c:v>
                </c:pt>
                <c:pt idx="39">
                  <c:v>-5701.9893048128333</c:v>
                </c:pt>
                <c:pt idx="40">
                  <c:v>-5692.772727272727</c:v>
                </c:pt>
                <c:pt idx="41">
                  <c:v>-5685.6042780748658</c:v>
                </c:pt>
                <c:pt idx="42">
                  <c:v>-5681.5080213903739</c:v>
                </c:pt>
                <c:pt idx="43">
                  <c:v>-5678.8454545454533</c:v>
                </c:pt>
                <c:pt idx="44">
                  <c:v>-5676.7973262032074</c:v>
                </c:pt>
                <c:pt idx="45">
                  <c:v>-5674.5443850267375</c:v>
                </c:pt>
                <c:pt idx="46">
                  <c:v>-5673.1106951871652</c:v>
                </c:pt>
                <c:pt idx="47">
                  <c:v>-5672.0866310160427</c:v>
                </c:pt>
                <c:pt idx="48">
                  <c:v>-5671.0625668449193</c:v>
                </c:pt>
                <c:pt idx="49">
                  <c:v>-5671.2673796791441</c:v>
                </c:pt>
                <c:pt idx="50">
                  <c:v>-5668.3999999999987</c:v>
                </c:pt>
                <c:pt idx="51">
                  <c:v>-5668.3999999999987</c:v>
                </c:pt>
                <c:pt idx="52">
                  <c:v>-5668.3999999999987</c:v>
                </c:pt>
                <c:pt idx="53">
                  <c:v>-5668.3999999999987</c:v>
                </c:pt>
                <c:pt idx="54">
                  <c:v>-5672.3606847560259</c:v>
                </c:pt>
                <c:pt idx="55">
                  <c:v>-5675.8812934280486</c:v>
                </c:pt>
                <c:pt idx="56">
                  <c:v>-5679.4019021000722</c:v>
                </c:pt>
                <c:pt idx="57">
                  <c:v>-5683.1425488140985</c:v>
                </c:pt>
                <c:pt idx="58">
                  <c:v>-5686.6631574861212</c:v>
                </c:pt>
                <c:pt idx="59">
                  <c:v>-5690.6238422421475</c:v>
                </c:pt>
                <c:pt idx="60">
                  <c:v>-5694.3644889561729</c:v>
                </c:pt>
                <c:pt idx="61">
                  <c:v>-5700.7455921742157</c:v>
                </c:pt>
                <c:pt idx="62">
                  <c:v>-5708.4469236442674</c:v>
                </c:pt>
                <c:pt idx="63">
                  <c:v>-5717.9085594503304</c:v>
                </c:pt>
                <c:pt idx="64">
                  <c:v>-5732.4310702224275</c:v>
                </c:pt>
                <c:pt idx="65">
                  <c:v>-5754.2148363805736</c:v>
                </c:pt>
                <c:pt idx="66">
                  <c:v>-5788.5407709328038</c:v>
                </c:pt>
                <c:pt idx="67">
                  <c:v>-5842.4500912231651</c:v>
                </c:pt>
                <c:pt idx="68">
                  <c:v>-5927.164737393733</c:v>
                </c:pt>
                <c:pt idx="69">
                  <c:v>-6057.8673343426099</c:v>
                </c:pt>
                <c:pt idx="70">
                  <c:v>-6223.5559799697203</c:v>
                </c:pt>
                <c:pt idx="71">
                  <c:v>-6175.1476107293965</c:v>
                </c:pt>
                <c:pt idx="72">
                  <c:v>-5383.6707736500894</c:v>
                </c:pt>
                <c:pt idx="73">
                  <c:v>-4301.743721128837</c:v>
                </c:pt>
                <c:pt idx="74">
                  <c:v>-3395.1869880827599</c:v>
                </c:pt>
                <c:pt idx="75">
                  <c:v>-2713.5091339621904</c:v>
                </c:pt>
                <c:pt idx="76">
                  <c:v>-2203.9010286867742</c:v>
                </c:pt>
                <c:pt idx="77">
                  <c:v>-1810.4730095881366</c:v>
                </c:pt>
                <c:pt idx="78">
                  <c:v>-1498.2390279880435</c:v>
                </c:pt>
                <c:pt idx="79">
                  <c:v>-1245.4153177283488</c:v>
                </c:pt>
                <c:pt idx="80">
                  <c:v>-1038.1394821629594</c:v>
                </c:pt>
                <c:pt idx="81">
                  <c:v>-866.72984744381017</c:v>
                </c:pt>
                <c:pt idx="82">
                  <c:v>-723.92515818485288</c:v>
                </c:pt>
                <c:pt idx="83">
                  <c:v>-605.3246535460579</c:v>
                </c:pt>
                <c:pt idx="84">
                  <c:v>-507.18768681339998</c:v>
                </c:pt>
                <c:pt idx="85">
                  <c:v>-440.73619812895458</c:v>
                </c:pt>
                <c:pt idx="86">
                  <c:v>-361.96257909242644</c:v>
                </c:pt>
                <c:pt idx="87">
                  <c:v>-299.91185124801052</c:v>
                </c:pt>
                <c:pt idx="88">
                  <c:v>-250.84336788168156</c:v>
                </c:pt>
                <c:pt idx="89">
                  <c:v>-210.79644423741308</c:v>
                </c:pt>
                <c:pt idx="90">
                  <c:v>-177.35066185318888</c:v>
                </c:pt>
                <c:pt idx="91">
                  <c:v>-149.62586856100305</c:v>
                </c:pt>
                <c:pt idx="92">
                  <c:v>-126.52187415084816</c:v>
                </c:pt>
                <c:pt idx="93">
                  <c:v>-107.15852645471836</c:v>
                </c:pt>
                <c:pt idx="94">
                  <c:v>-90.875711346609194</c:v>
                </c:pt>
                <c:pt idx="95">
                  <c:v>-77.453390784519229</c:v>
                </c:pt>
                <c:pt idx="96">
                  <c:v>-66.011412600442512</c:v>
                </c:pt>
                <c:pt idx="97">
                  <c:v>-56.329738752377615</c:v>
                </c:pt>
                <c:pt idx="98">
                  <c:v>-48.408369240324511</c:v>
                </c:pt>
                <c:pt idx="99">
                  <c:v>-41.587189938278783</c:v>
                </c:pt>
                <c:pt idx="100">
                  <c:v>-35.866200846240439</c:v>
                </c:pt>
                <c:pt idx="101">
                  <c:v>-31.025363922207983</c:v>
                </c:pt>
                <c:pt idx="102">
                  <c:v>-27.064679166181435</c:v>
                </c:pt>
                <c:pt idx="103">
                  <c:v>-23.544070494157829</c:v>
                </c:pt>
              </c:numCache>
            </c:numRef>
          </c:yVal>
        </c:ser>
        <c:axId val="103936384"/>
        <c:axId val="103937920"/>
      </c:scatterChart>
      <c:valAx>
        <c:axId val="103936384"/>
        <c:scaling>
          <c:orientation val="minMax"/>
        </c:scaling>
        <c:axPos val="b"/>
        <c:numFmt formatCode="General" sourceLinked="1"/>
        <c:tickLblPos val="nextTo"/>
        <c:crossAx val="103937920"/>
        <c:crosses val="autoZero"/>
        <c:crossBetween val="midCat"/>
      </c:valAx>
      <c:valAx>
        <c:axId val="103937920"/>
        <c:scaling>
          <c:orientation val="minMax"/>
        </c:scaling>
        <c:axPos val="l"/>
        <c:majorGridlines/>
        <c:numFmt formatCode="0" sourceLinked="1"/>
        <c:tickLblPos val="nextTo"/>
        <c:crossAx val="103936384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1</xdr:row>
      <xdr:rowOff>561975</xdr:rowOff>
    </xdr:from>
    <xdr:to>
      <xdr:col>17</xdr:col>
      <xdr:colOff>600074</xdr:colOff>
      <xdr:row>18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9</xdr:row>
      <xdr:rowOff>19050</xdr:rowOff>
    </xdr:from>
    <xdr:to>
      <xdr:col>18</xdr:col>
      <xdr:colOff>381000</xdr:colOff>
      <xdr:row>28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ll%20Probe%20on%20POLE%20EDGE_12-02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D4">
            <v>5604</v>
          </cell>
        </row>
        <row r="5">
          <cell r="D5">
            <v>4760</v>
          </cell>
        </row>
        <row r="6">
          <cell r="D6">
            <v>3827.5</v>
          </cell>
        </row>
        <row r="7">
          <cell r="D7">
            <v>2877</v>
          </cell>
        </row>
        <row r="8">
          <cell r="D8">
            <v>1928.5</v>
          </cell>
        </row>
        <row r="9">
          <cell r="D9">
            <v>979</v>
          </cell>
        </row>
        <row r="10">
          <cell r="D10">
            <v>221</v>
          </cell>
        </row>
        <row r="11">
          <cell r="D11">
            <v>24</v>
          </cell>
        </row>
        <row r="12">
          <cell r="D12">
            <v>-174.5</v>
          </cell>
        </row>
        <row r="13">
          <cell r="D13">
            <v>-929.5</v>
          </cell>
        </row>
        <row r="14">
          <cell r="D14">
            <v>-1872.5</v>
          </cell>
        </row>
        <row r="15">
          <cell r="D15">
            <v>-2811</v>
          </cell>
        </row>
        <row r="16">
          <cell r="D16">
            <v>-3749.5</v>
          </cell>
        </row>
        <row r="17">
          <cell r="D17">
            <v>-4668.5</v>
          </cell>
        </row>
        <row r="18">
          <cell r="D18">
            <v>-5559.5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tabSelected="1" workbookViewId="0">
      <selection activeCell="J27" sqref="J27"/>
    </sheetView>
  </sheetViews>
  <sheetFormatPr defaultRowHeight="15"/>
  <cols>
    <col min="2" max="2" width="15.42578125" customWidth="1"/>
    <col min="3" max="3" width="10.5703125" customWidth="1"/>
    <col min="4" max="5" width="10.7109375" customWidth="1"/>
    <col min="6" max="6" width="10" customWidth="1"/>
    <col min="7" max="7" width="3.5703125" customWidth="1"/>
  </cols>
  <sheetData>
    <row r="2" spans="1:9" ht="63.75" customHeight="1" thickBot="1">
      <c r="B2" s="6" t="s">
        <v>5</v>
      </c>
      <c r="C2" s="19" t="s">
        <v>2</v>
      </c>
      <c r="D2" s="19" t="s">
        <v>3</v>
      </c>
      <c r="E2" s="6" t="s">
        <v>4</v>
      </c>
      <c r="F2" s="7" t="s">
        <v>1</v>
      </c>
      <c r="H2" s="6" t="s">
        <v>19</v>
      </c>
      <c r="I2" s="6" t="s">
        <v>20</v>
      </c>
    </row>
    <row r="3" spans="1:9">
      <c r="B3" s="16">
        <v>300</v>
      </c>
      <c r="C3" s="20">
        <v>298.91699999999997</v>
      </c>
      <c r="D3" s="21">
        <v>-52321.440000000002</v>
      </c>
      <c r="E3" s="18">
        <v>-50634</v>
      </c>
      <c r="F3" s="9">
        <f>D3/E3-1</f>
        <v>3.3326223486195072E-2</v>
      </c>
      <c r="H3" s="28">
        <f>[1]Sheet1!$D4</f>
        <v>5604</v>
      </c>
      <c r="I3" s="28">
        <f>-H3</f>
        <v>-5604</v>
      </c>
    </row>
    <row r="4" spans="1:9">
      <c r="B4" s="16">
        <v>250</v>
      </c>
      <c r="C4" s="22">
        <v>249.05199999999999</v>
      </c>
      <c r="D4" s="23">
        <v>-44466.604571428579</v>
      </c>
      <c r="E4" s="18">
        <v>-42648.332000000002</v>
      </c>
      <c r="F4" s="9">
        <f t="shared" ref="F4:F17" si="0">D4/E4-1</f>
        <v>4.2634084058166044E-2</v>
      </c>
      <c r="H4" s="28">
        <f>[1]Sheet1!$D5</f>
        <v>4760</v>
      </c>
      <c r="I4" s="28">
        <f t="shared" ref="I4:I17" si="1">-H4</f>
        <v>-4760</v>
      </c>
    </row>
    <row r="5" spans="1:9">
      <c r="A5" s="2"/>
      <c r="B5" s="16">
        <v>200</v>
      </c>
      <c r="C5" s="22">
        <v>199.42599999999999</v>
      </c>
      <c r="D5" s="23">
        <v>-35810.726285714285</v>
      </c>
      <c r="E5" s="18">
        <v>-34312.667999999998</v>
      </c>
      <c r="F5" s="9">
        <f t="shared" si="0"/>
        <v>4.3659044109140233E-2</v>
      </c>
      <c r="H5" s="28">
        <f>[1]Sheet1!$D6</f>
        <v>3827.5</v>
      </c>
      <c r="I5" s="28">
        <f t="shared" si="1"/>
        <v>-3827.5</v>
      </c>
    </row>
    <row r="6" spans="1:9">
      <c r="A6" s="2"/>
      <c r="B6" s="16">
        <v>150</v>
      </c>
      <c r="C6" s="22">
        <v>149.70099999999999</v>
      </c>
      <c r="D6" s="23">
        <v>-26986.378285714283</v>
      </c>
      <c r="E6" s="18">
        <v>-25791</v>
      </c>
      <c r="F6" s="9">
        <f t="shared" si="0"/>
        <v>4.6348659831502603E-2</v>
      </c>
      <c r="H6" s="28">
        <f>[1]Sheet1!$D7</f>
        <v>2877</v>
      </c>
      <c r="I6" s="28">
        <f t="shared" si="1"/>
        <v>-2877</v>
      </c>
    </row>
    <row r="7" spans="1:9">
      <c r="A7" s="2"/>
      <c r="B7" s="16">
        <v>100</v>
      </c>
      <c r="C7" s="22">
        <v>100.01900000000001</v>
      </c>
      <c r="D7" s="23">
        <v>-18137.900857142857</v>
      </c>
      <c r="E7" s="18">
        <v>-17210.666000000001</v>
      </c>
      <c r="F7" s="9">
        <f t="shared" si="0"/>
        <v>5.3875594189257692E-2</v>
      </c>
      <c r="H7" s="28">
        <f>[1]Sheet1!$D8</f>
        <v>1928.5</v>
      </c>
      <c r="I7" s="28">
        <f t="shared" si="1"/>
        <v>-1928.5</v>
      </c>
    </row>
    <row r="8" spans="1:9">
      <c r="A8" s="2"/>
      <c r="B8" s="16">
        <v>50</v>
      </c>
      <c r="C8" s="22">
        <v>50.253999999999998</v>
      </c>
      <c r="D8" s="23">
        <v>-9236.9939999999988</v>
      </c>
      <c r="E8" s="18">
        <v>-8623.3340000000007</v>
      </c>
      <c r="F8" s="9">
        <f t="shared" si="0"/>
        <v>7.1162731259162504E-2</v>
      </c>
      <c r="H8" s="28">
        <f>[1]Sheet1!$D9</f>
        <v>979</v>
      </c>
      <c r="I8" s="28">
        <f t="shared" si="1"/>
        <v>-979</v>
      </c>
    </row>
    <row r="9" spans="1:9">
      <c r="A9" s="2"/>
      <c r="B9" s="16">
        <v>10</v>
      </c>
      <c r="C9" s="22">
        <v>10.465999999999999</v>
      </c>
      <c r="D9" s="23">
        <v>-2119.7911428571429</v>
      </c>
      <c r="E9" s="18">
        <v>-1904</v>
      </c>
      <c r="F9" s="9">
        <f t="shared" si="0"/>
        <v>0.11333568427370944</v>
      </c>
      <c r="H9" s="28">
        <f>[1]Sheet1!$D10</f>
        <v>221</v>
      </c>
      <c r="I9" s="28">
        <f t="shared" si="1"/>
        <v>-221</v>
      </c>
    </row>
    <row r="10" spans="1:9" s="2" customFormat="1">
      <c r="B10" s="29">
        <v>0</v>
      </c>
      <c r="C10" s="22"/>
      <c r="D10" s="23"/>
      <c r="E10" s="18"/>
      <c r="F10" s="9"/>
      <c r="H10" s="28">
        <f>[1]Sheet1!$D11</f>
        <v>24</v>
      </c>
      <c r="I10" s="28">
        <f t="shared" si="1"/>
        <v>-24</v>
      </c>
    </row>
    <row r="11" spans="1:9">
      <c r="A11" s="2"/>
      <c r="B11" s="17">
        <v>-10</v>
      </c>
      <c r="C11" s="22">
        <v>-10.49</v>
      </c>
      <c r="D11" s="23">
        <v>1648.2917142857145</v>
      </c>
      <c r="E11" s="18">
        <v>1574.6669999999999</v>
      </c>
      <c r="F11" s="9">
        <f t="shared" si="0"/>
        <v>4.6755735838570622E-2</v>
      </c>
      <c r="H11" s="28">
        <f>[1]Sheet1!$D12</f>
        <v>-174.5</v>
      </c>
      <c r="I11" s="28">
        <f t="shared" si="1"/>
        <v>174.5</v>
      </c>
    </row>
    <row r="12" spans="1:9">
      <c r="A12" s="2"/>
      <c r="B12" s="16">
        <v>-50</v>
      </c>
      <c r="C12" s="22">
        <v>-50.332000000000001</v>
      </c>
      <c r="D12" s="23">
        <v>8755.3279999999995</v>
      </c>
      <c r="E12" s="18">
        <v>8622</v>
      </c>
      <c r="F12" s="9">
        <f t="shared" si="0"/>
        <v>1.546369751797716E-2</v>
      </c>
      <c r="H12" s="28">
        <f>[1]Sheet1!$D13</f>
        <v>-929.5</v>
      </c>
      <c r="I12" s="28">
        <f t="shared" si="1"/>
        <v>929.5</v>
      </c>
    </row>
    <row r="13" spans="1:9">
      <c r="A13" s="2"/>
      <c r="B13" s="16">
        <v>-100</v>
      </c>
      <c r="C13" s="22">
        <v>-100.10599999999999</v>
      </c>
      <c r="D13" s="23">
        <v>17643.041428571429</v>
      </c>
      <c r="E13" s="18">
        <v>17204</v>
      </c>
      <c r="F13" s="9">
        <f t="shared" si="0"/>
        <v>2.5519729630982813E-2</v>
      </c>
      <c r="H13" s="28">
        <f>[1]Sheet1!$D14</f>
        <v>-1872.5</v>
      </c>
      <c r="I13" s="28">
        <f t="shared" si="1"/>
        <v>1872.5</v>
      </c>
    </row>
    <row r="14" spans="1:9">
      <c r="A14" s="2"/>
      <c r="B14" s="16">
        <v>-150</v>
      </c>
      <c r="C14" s="22">
        <v>-149.678</v>
      </c>
      <c r="D14" s="23">
        <v>26480.625714285714</v>
      </c>
      <c r="E14" s="18">
        <v>25804</v>
      </c>
      <c r="F14" s="9">
        <f t="shared" si="0"/>
        <v>2.6221737493633324E-2</v>
      </c>
      <c r="H14" s="28">
        <f>[1]Sheet1!$D15</f>
        <v>-2811</v>
      </c>
      <c r="I14" s="28">
        <f t="shared" si="1"/>
        <v>2811</v>
      </c>
    </row>
    <row r="15" spans="1:9">
      <c r="A15" s="2"/>
      <c r="B15" s="16">
        <v>-200</v>
      </c>
      <c r="C15" s="22">
        <v>-198.006</v>
      </c>
      <c r="D15" s="23">
        <v>35298.655714285713</v>
      </c>
      <c r="E15" s="18">
        <v>34311.667999999998</v>
      </c>
      <c r="F15" s="9">
        <f t="shared" si="0"/>
        <v>2.876536676344954E-2</v>
      </c>
      <c r="H15" s="28">
        <f>[1]Sheet1!$D16</f>
        <v>-3749.5</v>
      </c>
      <c r="I15" s="28">
        <f t="shared" si="1"/>
        <v>3749.5</v>
      </c>
    </row>
    <row r="16" spans="1:9">
      <c r="A16" s="2"/>
      <c r="B16" s="16">
        <v>-250</v>
      </c>
      <c r="C16" s="22">
        <v>-249.357</v>
      </c>
      <c r="D16" s="23">
        <v>43945.141142857137</v>
      </c>
      <c r="E16" s="18">
        <v>42677</v>
      </c>
      <c r="F16" s="9">
        <f t="shared" si="0"/>
        <v>2.9714861467702525E-2</v>
      </c>
      <c r="H16" s="28">
        <f>[1]Sheet1!$D17</f>
        <v>-4668.5</v>
      </c>
      <c r="I16" s="28">
        <f t="shared" si="1"/>
        <v>4668.5</v>
      </c>
    </row>
    <row r="17" spans="1:9" ht="15.75" thickBot="1">
      <c r="A17" s="2"/>
      <c r="B17" s="16">
        <v>-300</v>
      </c>
      <c r="C17" s="24">
        <v>-298.923</v>
      </c>
      <c r="D17" s="25">
        <v>52279.436857142849</v>
      </c>
      <c r="E17" s="18">
        <v>50680</v>
      </c>
      <c r="F17" s="9">
        <f t="shared" si="0"/>
        <v>3.155952756793301E-2</v>
      </c>
      <c r="H17" s="28">
        <f>[1]Sheet1!$D18</f>
        <v>-5559.5</v>
      </c>
      <c r="I17" s="28">
        <f t="shared" si="1"/>
        <v>5559.5</v>
      </c>
    </row>
    <row r="19" spans="1:9">
      <c r="B19" s="26" t="s">
        <v>18</v>
      </c>
      <c r="C19" s="27" t="s">
        <v>10</v>
      </c>
      <c r="D19" s="26" t="s">
        <v>17</v>
      </c>
      <c r="E19" s="26" t="s">
        <v>16</v>
      </c>
      <c r="F19" s="26" t="s">
        <v>15</v>
      </c>
    </row>
    <row r="20" spans="1:9">
      <c r="B20" s="3">
        <f>'Hall Probe Measurements'!I5</f>
        <v>5.9797000000000002</v>
      </c>
      <c r="C20" s="3">
        <f>'Hall Probe Measurements'!J5</f>
        <v>298.98500000000001</v>
      </c>
      <c r="D20" s="3">
        <f>'Hall Probe Measurements'!K5</f>
        <v>253514.70479255699</v>
      </c>
      <c r="E20" s="3">
        <f>'Hall Probe Measurements'!L5</f>
        <v>-5668.3999999999987</v>
      </c>
      <c r="F20" s="13">
        <f>'Hall Probe Measurements'!M5</f>
        <v>44.724208734838236</v>
      </c>
    </row>
    <row r="22" spans="1:9">
      <c r="B22" s="2" t="s">
        <v>12</v>
      </c>
    </row>
    <row r="23" spans="1:9">
      <c r="B23" s="2" t="s">
        <v>13</v>
      </c>
    </row>
    <row r="24" spans="1:9">
      <c r="B24" s="14" t="s">
        <v>14</v>
      </c>
    </row>
    <row r="26" spans="1:9">
      <c r="B26" s="31" t="s">
        <v>21</v>
      </c>
      <c r="C26" s="32"/>
    </row>
    <row r="27" spans="1:9">
      <c r="B27" s="33" t="s">
        <v>22</v>
      </c>
      <c r="C27" s="3">
        <v>4</v>
      </c>
    </row>
    <row r="28" spans="1:9">
      <c r="B28" s="33" t="s">
        <v>23</v>
      </c>
      <c r="C28" s="3">
        <f>4-0.065*2</f>
        <v>3.87</v>
      </c>
    </row>
  </sheetData>
  <mergeCells count="1"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06"/>
  <sheetViews>
    <sheetView workbookViewId="0">
      <selection activeCell="I8" sqref="I8"/>
    </sheetView>
  </sheetViews>
  <sheetFormatPr defaultRowHeight="15"/>
  <cols>
    <col min="1" max="8" width="9.140625" style="2"/>
    <col min="9" max="9" width="10.7109375" style="2" bestFit="1" customWidth="1"/>
    <col min="10" max="10" width="12.42578125" style="2" customWidth="1"/>
    <col min="11" max="16384" width="9.140625" style="2"/>
  </cols>
  <sheetData>
    <row r="1" spans="2:13">
      <c r="E1" s="30" t="s">
        <v>6</v>
      </c>
      <c r="F1" s="30"/>
      <c r="I1" s="31" t="s">
        <v>21</v>
      </c>
      <c r="J1" s="32"/>
    </row>
    <row r="2" spans="2:13">
      <c r="E2" s="8" t="s">
        <v>9</v>
      </c>
      <c r="F2" s="8" t="s">
        <v>7</v>
      </c>
      <c r="I2" s="33" t="s">
        <v>22</v>
      </c>
      <c r="J2" s="3">
        <v>4</v>
      </c>
    </row>
    <row r="3" spans="2:13">
      <c r="B3" s="10"/>
      <c r="D3" s="2">
        <v>-10</v>
      </c>
      <c r="E3" s="2">
        <f>(D3-D4)/2</f>
        <v>-0.25</v>
      </c>
      <c r="F3" s="5">
        <v>-23.143850267379676</v>
      </c>
      <c r="I3" s="33" t="s">
        <v>23</v>
      </c>
      <c r="J3" s="3">
        <f>4-0.065*2</f>
        <v>3.87</v>
      </c>
    </row>
    <row r="4" spans="2:13">
      <c r="B4" s="10"/>
      <c r="D4" s="2">
        <v>-9.5</v>
      </c>
      <c r="E4" s="2">
        <f>(D3-D5)/2</f>
        <v>-0.5</v>
      </c>
      <c r="F4" s="5">
        <v>-26.420855614973259</v>
      </c>
      <c r="I4" s="12" t="s">
        <v>11</v>
      </c>
      <c r="J4" s="1" t="s">
        <v>10</v>
      </c>
      <c r="K4" s="12" t="s">
        <v>0</v>
      </c>
      <c r="L4" s="12" t="s">
        <v>7</v>
      </c>
      <c r="M4" s="12" t="s">
        <v>8</v>
      </c>
    </row>
    <row r="5" spans="2:13">
      <c r="B5" s="10"/>
      <c r="D5" s="2">
        <v>-9</v>
      </c>
      <c r="E5" s="2">
        <f t="shared" ref="E5:E68" si="0">(D4-D6)/2</f>
        <v>-0.5</v>
      </c>
      <c r="F5" s="5">
        <v>-30.312299465240638</v>
      </c>
      <c r="I5" s="3">
        <v>5.9797000000000002</v>
      </c>
      <c r="J5" s="3">
        <f>I5*50</f>
        <v>298.98500000000001</v>
      </c>
      <c r="K5" s="3">
        <f>SUMPRODUCT(F3:F106,E3:E106)</f>
        <v>253514.70479255699</v>
      </c>
      <c r="L5" s="4">
        <f>F54</f>
        <v>-5668.3999999999987</v>
      </c>
      <c r="M5" s="11">
        <f>ABS(K5/L5)</f>
        <v>44.724208734838236</v>
      </c>
    </row>
    <row r="6" spans="2:13">
      <c r="B6" s="10"/>
      <c r="D6" s="2">
        <v>-8.5</v>
      </c>
      <c r="E6" s="2">
        <f t="shared" si="0"/>
        <v>-0.5</v>
      </c>
      <c r="F6" s="5">
        <v>-35.022994652406418</v>
      </c>
    </row>
    <row r="7" spans="2:13">
      <c r="B7" s="10"/>
      <c r="D7" s="2">
        <v>-8</v>
      </c>
      <c r="E7" s="2">
        <f t="shared" si="0"/>
        <v>-0.5</v>
      </c>
      <c r="F7" s="5">
        <v>-40.75775401069518</v>
      </c>
      <c r="I7" s="2" t="s">
        <v>24</v>
      </c>
    </row>
    <row r="8" spans="2:13">
      <c r="B8" s="10"/>
      <c r="D8" s="2">
        <v>-7.5</v>
      </c>
      <c r="E8" s="2">
        <f t="shared" si="0"/>
        <v>-0.5</v>
      </c>
      <c r="F8" s="5">
        <v>-47.311764705882347</v>
      </c>
    </row>
    <row r="9" spans="2:13">
      <c r="B9" s="10"/>
      <c r="D9" s="2">
        <v>-7</v>
      </c>
      <c r="E9" s="2">
        <f t="shared" si="0"/>
        <v>-0.5</v>
      </c>
      <c r="F9" s="5">
        <v>-55.094652406417104</v>
      </c>
    </row>
    <row r="10" spans="2:13">
      <c r="B10" s="10"/>
      <c r="D10" s="2">
        <v>-6.5</v>
      </c>
      <c r="E10" s="2">
        <f t="shared" si="0"/>
        <v>-0.5</v>
      </c>
      <c r="F10" s="5">
        <v>-64.106417112299454</v>
      </c>
    </row>
    <row r="11" spans="2:13">
      <c r="B11" s="10"/>
      <c r="D11" s="2">
        <v>-6</v>
      </c>
      <c r="E11" s="2">
        <f t="shared" si="0"/>
        <v>-0.5</v>
      </c>
      <c r="F11" s="5">
        <v>-75.166310160427798</v>
      </c>
    </row>
    <row r="12" spans="2:13">
      <c r="B12" s="10"/>
      <c r="D12" s="2">
        <v>-5.5</v>
      </c>
      <c r="E12" s="2">
        <f t="shared" si="0"/>
        <v>-0.5</v>
      </c>
      <c r="F12" s="5">
        <v>-88.069518716577534</v>
      </c>
    </row>
    <row r="13" spans="2:13">
      <c r="B13" s="10"/>
      <c r="D13" s="2">
        <v>-5</v>
      </c>
      <c r="E13" s="2">
        <f t="shared" si="0"/>
        <v>-0.5</v>
      </c>
      <c r="F13" s="5">
        <v>-103.43048128342245</v>
      </c>
    </row>
    <row r="14" spans="2:13">
      <c r="B14" s="10"/>
      <c r="D14" s="2">
        <v>-4.5</v>
      </c>
      <c r="E14" s="2">
        <f t="shared" si="0"/>
        <v>-0.5</v>
      </c>
      <c r="F14" s="5">
        <v>-121.86363636363635</v>
      </c>
    </row>
    <row r="15" spans="2:13">
      <c r="B15" s="10"/>
      <c r="D15" s="2">
        <v>-4</v>
      </c>
      <c r="E15" s="2">
        <f t="shared" si="0"/>
        <v>-0.5</v>
      </c>
      <c r="F15" s="5">
        <v>-143.77860962566842</v>
      </c>
    </row>
    <row r="16" spans="2:13">
      <c r="B16" s="10"/>
      <c r="D16" s="2">
        <v>-3.5</v>
      </c>
      <c r="E16" s="2">
        <f t="shared" si="0"/>
        <v>-0.5</v>
      </c>
      <c r="F16" s="5">
        <v>-170.19946524064167</v>
      </c>
    </row>
    <row r="17" spans="2:6">
      <c r="B17" s="10"/>
      <c r="D17" s="2">
        <v>-3</v>
      </c>
      <c r="E17" s="2">
        <f t="shared" si="0"/>
        <v>-0.5</v>
      </c>
      <c r="F17" s="5">
        <v>-201.74064171122993</v>
      </c>
    </row>
    <row r="18" spans="2:6">
      <c r="B18" s="10"/>
      <c r="D18" s="2">
        <v>-2.5</v>
      </c>
      <c r="E18" s="2">
        <f t="shared" si="0"/>
        <v>-0.5</v>
      </c>
      <c r="F18" s="5">
        <v>-239.63101604278071</v>
      </c>
    </row>
    <row r="19" spans="2:6">
      <c r="B19" s="10"/>
      <c r="D19" s="2">
        <v>-2</v>
      </c>
      <c r="E19" s="2">
        <f t="shared" si="0"/>
        <v>-0.5</v>
      </c>
      <c r="F19" s="5">
        <v>-285.5090909090909</v>
      </c>
    </row>
    <row r="20" spans="2:6">
      <c r="B20" s="10"/>
      <c r="D20" s="2">
        <v>-1.5</v>
      </c>
      <c r="E20" s="2">
        <f t="shared" si="0"/>
        <v>-0.5</v>
      </c>
      <c r="F20" s="5">
        <v>-340.19411764705876</v>
      </c>
    </row>
    <row r="21" spans="2:6">
      <c r="B21" s="10"/>
      <c r="D21" s="2">
        <v>-1</v>
      </c>
      <c r="E21" s="2">
        <f t="shared" si="0"/>
        <v>-0.5</v>
      </c>
      <c r="F21" s="5">
        <v>-406.34866310160425</v>
      </c>
    </row>
    <row r="22" spans="2:6">
      <c r="B22" s="10"/>
      <c r="D22" s="2">
        <v>-0.5</v>
      </c>
      <c r="E22" s="2">
        <f t="shared" si="0"/>
        <v>-0.5</v>
      </c>
      <c r="F22" s="5">
        <v>-486.63529411764699</v>
      </c>
    </row>
    <row r="23" spans="2:6">
      <c r="B23" s="10"/>
      <c r="D23" s="2">
        <v>0</v>
      </c>
      <c r="E23" s="2">
        <f t="shared" si="0"/>
        <v>-0.5</v>
      </c>
      <c r="F23" s="5">
        <v>-583.51176470588223</v>
      </c>
    </row>
    <row r="24" spans="2:6">
      <c r="B24" s="10"/>
      <c r="D24" s="2">
        <v>0.5</v>
      </c>
      <c r="E24" s="2">
        <f t="shared" si="0"/>
        <v>-0.5</v>
      </c>
      <c r="F24" s="5">
        <v>-700.86951871657743</v>
      </c>
    </row>
    <row r="25" spans="2:6">
      <c r="B25" s="10"/>
      <c r="D25" s="2">
        <v>1</v>
      </c>
      <c r="E25" s="2">
        <f t="shared" si="0"/>
        <v>-0.5</v>
      </c>
      <c r="F25" s="5">
        <v>-843.41925133689836</v>
      </c>
    </row>
    <row r="26" spans="2:6">
      <c r="B26" s="10"/>
      <c r="D26" s="2">
        <v>1.5</v>
      </c>
      <c r="E26" s="2">
        <f t="shared" si="0"/>
        <v>-0.5</v>
      </c>
      <c r="F26" s="5">
        <v>-1017.5101604278074</v>
      </c>
    </row>
    <row r="27" spans="2:6">
      <c r="B27" s="10"/>
      <c r="D27" s="2">
        <v>2</v>
      </c>
      <c r="E27" s="2">
        <f t="shared" si="0"/>
        <v>-0.5</v>
      </c>
      <c r="F27" s="5">
        <v>-1233.3828877005346</v>
      </c>
    </row>
    <row r="28" spans="2:6">
      <c r="B28" s="10"/>
      <c r="D28" s="2">
        <v>2.5</v>
      </c>
      <c r="E28" s="2">
        <f t="shared" si="0"/>
        <v>-0.5</v>
      </c>
      <c r="F28" s="5">
        <v>-1494.5192513368984</v>
      </c>
    </row>
    <row r="29" spans="2:6">
      <c r="B29" s="10"/>
      <c r="D29" s="2">
        <v>3</v>
      </c>
      <c r="E29" s="2">
        <f t="shared" si="0"/>
        <v>-0.5</v>
      </c>
      <c r="F29" s="5">
        <v>-1852.9417112299463</v>
      </c>
    </row>
    <row r="30" spans="2:6">
      <c r="B30" s="10"/>
      <c r="D30" s="2">
        <v>3.5</v>
      </c>
      <c r="E30" s="2">
        <f t="shared" si="0"/>
        <v>-0.5</v>
      </c>
      <c r="F30" s="5">
        <v>-2313.565775401069</v>
      </c>
    </row>
    <row r="31" spans="2:6">
      <c r="B31" s="10"/>
      <c r="D31" s="2">
        <v>4</v>
      </c>
      <c r="E31" s="2">
        <f t="shared" si="0"/>
        <v>-0.5</v>
      </c>
      <c r="F31" s="5">
        <v>-2955.4491978609622</v>
      </c>
    </row>
    <row r="32" spans="2:6">
      <c r="B32" s="10"/>
      <c r="D32" s="2">
        <v>4.5</v>
      </c>
      <c r="E32" s="2">
        <f t="shared" si="0"/>
        <v>-0.5</v>
      </c>
      <c r="F32" s="5">
        <v>-3893.0823529411759</v>
      </c>
    </row>
    <row r="33" spans="2:6">
      <c r="B33" s="10"/>
      <c r="D33" s="2">
        <v>5</v>
      </c>
      <c r="E33" s="2">
        <f t="shared" si="0"/>
        <v>-0.5</v>
      </c>
      <c r="F33" s="5">
        <v>-5232.1486631016032</v>
      </c>
    </row>
    <row r="34" spans="2:6">
      <c r="B34" s="10"/>
      <c r="D34" s="2">
        <v>5.5</v>
      </c>
      <c r="E34" s="2">
        <f t="shared" si="0"/>
        <v>-0.5</v>
      </c>
      <c r="F34" s="5">
        <v>-6645.9716577540103</v>
      </c>
    </row>
    <row r="35" spans="2:6">
      <c r="B35" s="10"/>
      <c r="D35" s="2">
        <v>6</v>
      </c>
      <c r="E35" s="2">
        <f t="shared" si="0"/>
        <v>-0.5</v>
      </c>
      <c r="F35" s="5">
        <v>-6560.5647058823515</v>
      </c>
    </row>
    <row r="36" spans="2:6">
      <c r="B36" s="10"/>
      <c r="D36" s="2">
        <v>6.5</v>
      </c>
      <c r="E36" s="2">
        <f t="shared" si="0"/>
        <v>-0.5</v>
      </c>
      <c r="F36" s="5">
        <v>-6194.7689839572186</v>
      </c>
    </row>
    <row r="37" spans="2:6">
      <c r="B37" s="10"/>
      <c r="D37" s="2">
        <v>7</v>
      </c>
      <c r="E37" s="2">
        <f t="shared" si="0"/>
        <v>-0.5</v>
      </c>
      <c r="F37" s="5">
        <v>-5973.7759358288758</v>
      </c>
    </row>
    <row r="38" spans="2:6">
      <c r="B38" s="10"/>
      <c r="D38" s="2">
        <v>7.5</v>
      </c>
      <c r="E38" s="2">
        <f t="shared" si="0"/>
        <v>-0.5</v>
      </c>
      <c r="F38" s="5">
        <v>-5854.5748663101595</v>
      </c>
    </row>
    <row r="39" spans="2:6">
      <c r="B39" s="10"/>
      <c r="D39" s="2">
        <v>8</v>
      </c>
      <c r="E39" s="2">
        <f t="shared" si="0"/>
        <v>-0.5</v>
      </c>
      <c r="F39" s="5">
        <v>-5784.9385026737964</v>
      </c>
    </row>
    <row r="40" spans="2:6">
      <c r="B40" s="10"/>
      <c r="D40" s="2">
        <v>8.5</v>
      </c>
      <c r="E40" s="2">
        <f t="shared" si="0"/>
        <v>-0.5</v>
      </c>
      <c r="F40" s="5">
        <v>-5743.5663101604277</v>
      </c>
    </row>
    <row r="41" spans="2:6">
      <c r="B41" s="10"/>
      <c r="D41" s="2">
        <v>9</v>
      </c>
      <c r="E41" s="2">
        <f t="shared" si="0"/>
        <v>-0.5</v>
      </c>
      <c r="F41" s="5">
        <v>-5717.7598930481272</v>
      </c>
    </row>
    <row r="42" spans="2:6">
      <c r="B42" s="10"/>
      <c r="D42" s="2">
        <v>9.5</v>
      </c>
      <c r="E42" s="2">
        <f t="shared" si="0"/>
        <v>-0.5</v>
      </c>
      <c r="F42" s="5">
        <v>-5701.9893048128333</v>
      </c>
    </row>
    <row r="43" spans="2:6">
      <c r="B43" s="10"/>
      <c r="D43" s="2">
        <v>10</v>
      </c>
      <c r="E43" s="2">
        <f t="shared" si="0"/>
        <v>-0.5</v>
      </c>
      <c r="F43" s="5">
        <v>-5692.772727272727</v>
      </c>
    </row>
    <row r="44" spans="2:6">
      <c r="B44" s="10"/>
      <c r="D44" s="2">
        <v>10.5</v>
      </c>
      <c r="E44" s="2">
        <f t="shared" si="0"/>
        <v>-0.5</v>
      </c>
      <c r="F44" s="5">
        <v>-5685.6042780748658</v>
      </c>
    </row>
    <row r="45" spans="2:6">
      <c r="B45" s="10"/>
      <c r="D45" s="2">
        <v>11</v>
      </c>
      <c r="E45" s="2">
        <f t="shared" si="0"/>
        <v>-0.5</v>
      </c>
      <c r="F45" s="5">
        <v>-5681.5080213903739</v>
      </c>
    </row>
    <row r="46" spans="2:6">
      <c r="B46" s="10"/>
      <c r="D46" s="2">
        <v>11.5</v>
      </c>
      <c r="E46" s="2">
        <f t="shared" si="0"/>
        <v>-0.5</v>
      </c>
      <c r="F46" s="5">
        <v>-5678.8454545454533</v>
      </c>
    </row>
    <row r="47" spans="2:6">
      <c r="B47" s="10"/>
      <c r="D47" s="2">
        <v>12</v>
      </c>
      <c r="E47" s="2">
        <f t="shared" si="0"/>
        <v>-0.5</v>
      </c>
      <c r="F47" s="5">
        <v>-5676.7973262032074</v>
      </c>
    </row>
    <row r="48" spans="2:6">
      <c r="B48" s="10"/>
      <c r="D48" s="2">
        <v>12.5</v>
      </c>
      <c r="E48" s="2">
        <f t="shared" si="0"/>
        <v>-0.5</v>
      </c>
      <c r="F48" s="5">
        <v>-5674.5443850267375</v>
      </c>
    </row>
    <row r="49" spans="2:8">
      <c r="B49" s="10"/>
      <c r="D49" s="2">
        <v>13</v>
      </c>
      <c r="E49" s="2">
        <f t="shared" si="0"/>
        <v>-0.5</v>
      </c>
      <c r="F49" s="5">
        <v>-5673.1106951871652</v>
      </c>
    </row>
    <row r="50" spans="2:8">
      <c r="B50" s="10"/>
      <c r="D50" s="2">
        <v>13.5</v>
      </c>
      <c r="E50" s="2">
        <f t="shared" si="0"/>
        <v>-0.5</v>
      </c>
      <c r="F50" s="5">
        <v>-5672.0866310160427</v>
      </c>
    </row>
    <row r="51" spans="2:8">
      <c r="B51" s="10"/>
      <c r="D51" s="2">
        <v>14</v>
      </c>
      <c r="E51" s="2">
        <f t="shared" si="0"/>
        <v>-0.5</v>
      </c>
      <c r="F51" s="5">
        <v>-5671.0625668449193</v>
      </c>
    </row>
    <row r="52" spans="2:8">
      <c r="B52" s="10"/>
      <c r="D52" s="2">
        <v>14.5</v>
      </c>
      <c r="E52" s="2">
        <f t="shared" si="0"/>
        <v>-0.5</v>
      </c>
      <c r="F52" s="5">
        <v>-5671.2673796791441</v>
      </c>
    </row>
    <row r="53" spans="2:8">
      <c r="B53" s="10"/>
      <c r="D53" s="2">
        <v>15</v>
      </c>
      <c r="E53" s="2">
        <f t="shared" si="0"/>
        <v>-5.3160000000000007</v>
      </c>
      <c r="F53" s="5">
        <v>-5668.3999999999987</v>
      </c>
      <c r="H53" s="15"/>
    </row>
    <row r="54" spans="2:8">
      <c r="B54" s="10"/>
      <c r="D54" s="2">
        <v>25.132000000000001</v>
      </c>
      <c r="E54" s="2">
        <f t="shared" si="0"/>
        <v>-5.0660000000000007</v>
      </c>
      <c r="F54" s="5">
        <v>-5668.3999999999987</v>
      </c>
    </row>
    <row r="55" spans="2:8">
      <c r="B55" s="10"/>
      <c r="D55" s="2">
        <v>25.132000000000001</v>
      </c>
      <c r="E55" s="2">
        <f t="shared" si="0"/>
        <v>-5.1659999999999986</v>
      </c>
      <c r="F55" s="5">
        <v>-5668.3999999999987</v>
      </c>
    </row>
    <row r="56" spans="2:8">
      <c r="B56" s="10"/>
      <c r="D56" s="2">
        <v>35.463999999999999</v>
      </c>
      <c r="E56" s="2">
        <f t="shared" si="0"/>
        <v>-5.4159999999999986</v>
      </c>
      <c r="F56" s="5">
        <v>-5668.3999999999987</v>
      </c>
    </row>
    <row r="57" spans="2:8">
      <c r="B57" s="10"/>
      <c r="D57" s="2">
        <v>35.963999999999999</v>
      </c>
      <c r="E57" s="2">
        <f t="shared" si="0"/>
        <v>-0.5</v>
      </c>
      <c r="F57" s="5">
        <v>-5672.3606847560259</v>
      </c>
    </row>
    <row r="58" spans="2:8">
      <c r="B58" s="10"/>
      <c r="D58" s="2">
        <v>36.463999999999999</v>
      </c>
      <c r="E58" s="2">
        <f t="shared" si="0"/>
        <v>-0.5</v>
      </c>
      <c r="F58" s="5">
        <v>-5675.8812934280486</v>
      </c>
    </row>
    <row r="59" spans="2:8">
      <c r="B59" s="10"/>
      <c r="D59" s="2">
        <v>36.963999999999999</v>
      </c>
      <c r="E59" s="2">
        <f t="shared" si="0"/>
        <v>-0.5</v>
      </c>
      <c r="F59" s="5">
        <v>-5679.4019021000722</v>
      </c>
    </row>
    <row r="60" spans="2:8">
      <c r="B60" s="10"/>
      <c r="D60" s="2">
        <v>37.463999999999999</v>
      </c>
      <c r="E60" s="2">
        <f t="shared" si="0"/>
        <v>-0.5</v>
      </c>
      <c r="F60" s="5">
        <v>-5683.1425488140985</v>
      </c>
    </row>
    <row r="61" spans="2:8">
      <c r="B61" s="10"/>
      <c r="D61" s="2">
        <v>37.963999999999999</v>
      </c>
      <c r="E61" s="2">
        <f t="shared" si="0"/>
        <v>-0.5</v>
      </c>
      <c r="F61" s="5">
        <v>-5686.6631574861212</v>
      </c>
    </row>
    <row r="62" spans="2:8">
      <c r="B62" s="10"/>
      <c r="D62" s="2">
        <v>38.463999999999999</v>
      </c>
      <c r="E62" s="2">
        <f t="shared" si="0"/>
        <v>-0.5</v>
      </c>
      <c r="F62" s="5">
        <v>-5690.6238422421475</v>
      </c>
    </row>
    <row r="63" spans="2:8">
      <c r="B63" s="10"/>
      <c r="D63" s="2">
        <v>38.963999999999999</v>
      </c>
      <c r="E63" s="2">
        <f t="shared" si="0"/>
        <v>-0.5</v>
      </c>
      <c r="F63" s="5">
        <v>-5694.3644889561729</v>
      </c>
    </row>
    <row r="64" spans="2:8">
      <c r="B64" s="10"/>
      <c r="D64" s="2">
        <v>39.463999999999999</v>
      </c>
      <c r="E64" s="2">
        <f t="shared" si="0"/>
        <v>-0.5</v>
      </c>
      <c r="F64" s="5">
        <v>-5700.7455921742157</v>
      </c>
    </row>
    <row r="65" spans="2:6">
      <c r="B65" s="10"/>
      <c r="D65" s="2">
        <v>39.963999999999999</v>
      </c>
      <c r="E65" s="2">
        <f t="shared" si="0"/>
        <v>-0.5</v>
      </c>
      <c r="F65" s="5">
        <v>-5708.4469236442674</v>
      </c>
    </row>
    <row r="66" spans="2:6">
      <c r="B66" s="10"/>
      <c r="D66" s="2">
        <v>40.463999999999999</v>
      </c>
      <c r="E66" s="2">
        <f t="shared" si="0"/>
        <v>-0.5</v>
      </c>
      <c r="F66" s="5">
        <v>-5717.9085594503304</v>
      </c>
    </row>
    <row r="67" spans="2:6">
      <c r="B67" s="10"/>
      <c r="D67" s="2">
        <v>40.963999999999999</v>
      </c>
      <c r="E67" s="2">
        <f t="shared" si="0"/>
        <v>-0.5</v>
      </c>
      <c r="F67" s="5">
        <v>-5732.4310702224275</v>
      </c>
    </row>
    <row r="68" spans="2:6">
      <c r="B68" s="10"/>
      <c r="D68" s="2">
        <v>41.463999999999999</v>
      </c>
      <c r="E68" s="2">
        <f t="shared" si="0"/>
        <v>-0.5</v>
      </c>
      <c r="F68" s="5">
        <v>-5754.2148363805736</v>
      </c>
    </row>
    <row r="69" spans="2:6">
      <c r="B69" s="10"/>
      <c r="D69" s="2">
        <v>41.963999999999999</v>
      </c>
      <c r="E69" s="2">
        <f t="shared" ref="E69:E105" si="1">(D68-D70)/2</f>
        <v>-0.5</v>
      </c>
      <c r="F69" s="5">
        <v>-5788.5407709328038</v>
      </c>
    </row>
    <row r="70" spans="2:6">
      <c r="B70" s="10"/>
      <c r="D70" s="2">
        <v>42.463999999999999</v>
      </c>
      <c r="E70" s="2">
        <f t="shared" si="1"/>
        <v>-0.5</v>
      </c>
      <c r="F70" s="5">
        <v>-5842.4500912231651</v>
      </c>
    </row>
    <row r="71" spans="2:6">
      <c r="B71" s="10"/>
      <c r="D71" s="2">
        <v>42.963999999999999</v>
      </c>
      <c r="E71" s="2">
        <f t="shared" si="1"/>
        <v>-0.5</v>
      </c>
      <c r="F71" s="5">
        <v>-5927.164737393733</v>
      </c>
    </row>
    <row r="72" spans="2:6">
      <c r="B72" s="10"/>
      <c r="D72" s="2">
        <v>43.463999999999999</v>
      </c>
      <c r="E72" s="2">
        <f t="shared" si="1"/>
        <v>-0.5</v>
      </c>
      <c r="F72" s="5">
        <v>-6057.8673343426099</v>
      </c>
    </row>
    <row r="73" spans="2:6">
      <c r="B73" s="10"/>
      <c r="D73" s="2">
        <v>43.963999999999999</v>
      </c>
      <c r="E73" s="2">
        <f t="shared" si="1"/>
        <v>-0.5</v>
      </c>
      <c r="F73" s="5">
        <v>-6223.5559799697203</v>
      </c>
    </row>
    <row r="74" spans="2:6">
      <c r="B74" s="10"/>
      <c r="D74" s="2">
        <v>44.463999999999999</v>
      </c>
      <c r="E74" s="2">
        <f t="shared" si="1"/>
        <v>-0.5</v>
      </c>
      <c r="F74" s="5">
        <v>-6175.1476107293965</v>
      </c>
    </row>
    <row r="75" spans="2:6">
      <c r="B75" s="10"/>
      <c r="D75" s="2">
        <v>44.963999999999999</v>
      </c>
      <c r="E75" s="2">
        <f t="shared" si="1"/>
        <v>-0.5</v>
      </c>
      <c r="F75" s="5">
        <v>-5383.6707736500894</v>
      </c>
    </row>
    <row r="76" spans="2:6">
      <c r="B76" s="10"/>
      <c r="D76" s="2">
        <v>45.463999999999999</v>
      </c>
      <c r="E76" s="2">
        <f t="shared" si="1"/>
        <v>-0.5</v>
      </c>
      <c r="F76" s="5">
        <v>-4301.743721128837</v>
      </c>
    </row>
    <row r="77" spans="2:6">
      <c r="B77" s="10"/>
      <c r="D77" s="2">
        <v>45.963999999999999</v>
      </c>
      <c r="E77" s="2">
        <f t="shared" si="1"/>
        <v>-0.5</v>
      </c>
      <c r="F77" s="5">
        <v>-3395.1869880827599</v>
      </c>
    </row>
    <row r="78" spans="2:6">
      <c r="B78" s="10"/>
      <c r="D78" s="2">
        <v>46.463999999999999</v>
      </c>
      <c r="E78" s="2">
        <f t="shared" si="1"/>
        <v>-0.5</v>
      </c>
      <c r="F78" s="5">
        <v>-2713.5091339621904</v>
      </c>
    </row>
    <row r="79" spans="2:6">
      <c r="B79" s="10"/>
      <c r="D79" s="2">
        <v>46.963999999999999</v>
      </c>
      <c r="E79" s="2">
        <f t="shared" si="1"/>
        <v>-0.5</v>
      </c>
      <c r="F79" s="5">
        <v>-2203.9010286867742</v>
      </c>
    </row>
    <row r="80" spans="2:6">
      <c r="B80" s="10"/>
      <c r="D80" s="2">
        <v>47.463999999999999</v>
      </c>
      <c r="E80" s="2">
        <f t="shared" si="1"/>
        <v>-0.5</v>
      </c>
      <c r="F80" s="5">
        <v>-1810.4730095881366</v>
      </c>
    </row>
    <row r="81" spans="2:6">
      <c r="B81" s="10"/>
      <c r="D81" s="2">
        <v>47.963999999999999</v>
      </c>
      <c r="E81" s="2">
        <f t="shared" si="1"/>
        <v>-0.5</v>
      </c>
      <c r="F81" s="5">
        <v>-1498.2390279880435</v>
      </c>
    </row>
    <row r="82" spans="2:6">
      <c r="B82" s="10"/>
      <c r="D82" s="2">
        <v>48.463999999999999</v>
      </c>
      <c r="E82" s="2">
        <f t="shared" si="1"/>
        <v>-0.5</v>
      </c>
      <c r="F82" s="5">
        <v>-1245.4153177283488</v>
      </c>
    </row>
    <row r="83" spans="2:6">
      <c r="B83" s="10"/>
      <c r="D83" s="2">
        <v>48.963999999999999</v>
      </c>
      <c r="E83" s="2">
        <f t="shared" si="1"/>
        <v>-0.5</v>
      </c>
      <c r="F83" s="5">
        <v>-1038.1394821629594</v>
      </c>
    </row>
    <row r="84" spans="2:6">
      <c r="B84" s="10"/>
      <c r="D84" s="2">
        <v>49.463999999999999</v>
      </c>
      <c r="E84" s="2">
        <f t="shared" si="1"/>
        <v>-0.5</v>
      </c>
      <c r="F84" s="5">
        <v>-866.72984744381017</v>
      </c>
    </row>
    <row r="85" spans="2:6">
      <c r="B85" s="10"/>
      <c r="D85" s="2">
        <v>49.963999999999999</v>
      </c>
      <c r="E85" s="2">
        <f t="shared" si="1"/>
        <v>-0.5</v>
      </c>
      <c r="F85" s="5">
        <v>-723.92515818485288</v>
      </c>
    </row>
    <row r="86" spans="2:6">
      <c r="B86" s="10"/>
      <c r="D86" s="2">
        <v>50.463999999999999</v>
      </c>
      <c r="E86" s="2">
        <f t="shared" si="1"/>
        <v>-0.5</v>
      </c>
      <c r="F86" s="5">
        <v>-605.3246535460579</v>
      </c>
    </row>
    <row r="87" spans="2:6">
      <c r="B87" s="10"/>
      <c r="D87" s="2">
        <v>50.963999999999999</v>
      </c>
      <c r="E87" s="2">
        <f t="shared" si="1"/>
        <v>-0.5</v>
      </c>
      <c r="F87" s="5">
        <v>-507.18768681339998</v>
      </c>
    </row>
    <row r="88" spans="2:6">
      <c r="B88" s="10"/>
      <c r="D88" s="2">
        <v>51.463999999999999</v>
      </c>
      <c r="E88" s="2">
        <f t="shared" si="1"/>
        <v>-0.5</v>
      </c>
      <c r="F88" s="5">
        <v>-440.73619812895458</v>
      </c>
    </row>
    <row r="89" spans="2:6">
      <c r="B89" s="10"/>
      <c r="D89" s="2">
        <v>51.963999999999999</v>
      </c>
      <c r="E89" s="2">
        <f t="shared" si="1"/>
        <v>-0.5</v>
      </c>
      <c r="F89" s="5">
        <v>-361.96257909242644</v>
      </c>
    </row>
    <row r="90" spans="2:6">
      <c r="B90" s="10"/>
      <c r="D90" s="2">
        <v>52.463999999999999</v>
      </c>
      <c r="E90" s="2">
        <f t="shared" si="1"/>
        <v>-0.5</v>
      </c>
      <c r="F90" s="5">
        <v>-299.91185124801052</v>
      </c>
    </row>
    <row r="91" spans="2:6">
      <c r="B91" s="10"/>
      <c r="D91" s="2">
        <v>52.963999999999999</v>
      </c>
      <c r="E91" s="2">
        <f t="shared" si="1"/>
        <v>-0.5</v>
      </c>
      <c r="F91" s="5">
        <v>-250.84336788168156</v>
      </c>
    </row>
    <row r="92" spans="2:6">
      <c r="B92" s="10"/>
      <c r="D92" s="2">
        <v>53.463999999999999</v>
      </c>
      <c r="E92" s="2">
        <f t="shared" si="1"/>
        <v>-0.5</v>
      </c>
      <c r="F92" s="5">
        <v>-210.79644423741308</v>
      </c>
    </row>
    <row r="93" spans="2:6">
      <c r="B93" s="10"/>
      <c r="D93" s="2">
        <v>53.963999999999999</v>
      </c>
      <c r="E93" s="2">
        <f t="shared" si="1"/>
        <v>-0.5</v>
      </c>
      <c r="F93" s="5">
        <v>-177.35066185318888</v>
      </c>
    </row>
    <row r="94" spans="2:6">
      <c r="B94" s="10"/>
      <c r="D94" s="2">
        <v>54.463999999999999</v>
      </c>
      <c r="E94" s="2">
        <f t="shared" si="1"/>
        <v>-0.5</v>
      </c>
      <c r="F94" s="5">
        <v>-149.62586856100305</v>
      </c>
    </row>
    <row r="95" spans="2:6">
      <c r="B95" s="10"/>
      <c r="D95" s="2">
        <v>54.963999999999999</v>
      </c>
      <c r="E95" s="2">
        <f t="shared" si="1"/>
        <v>-0.5</v>
      </c>
      <c r="F95" s="5">
        <v>-126.52187415084816</v>
      </c>
    </row>
    <row r="96" spans="2:6">
      <c r="B96" s="10"/>
      <c r="D96" s="2">
        <v>55.463999999999999</v>
      </c>
      <c r="E96" s="2">
        <f t="shared" si="1"/>
        <v>-0.5</v>
      </c>
      <c r="F96" s="5">
        <v>-107.15852645471836</v>
      </c>
    </row>
    <row r="97" spans="2:6">
      <c r="B97" s="10"/>
      <c r="D97" s="2">
        <v>55.963999999999999</v>
      </c>
      <c r="E97" s="2">
        <f t="shared" si="1"/>
        <v>-0.5</v>
      </c>
      <c r="F97" s="5">
        <v>-90.875711346609194</v>
      </c>
    </row>
    <row r="98" spans="2:6">
      <c r="B98" s="10"/>
      <c r="D98" s="2">
        <v>56.463999999999999</v>
      </c>
      <c r="E98" s="2">
        <f t="shared" si="1"/>
        <v>-0.5</v>
      </c>
      <c r="F98" s="5">
        <v>-77.453390784519229</v>
      </c>
    </row>
    <row r="99" spans="2:6">
      <c r="B99" s="10"/>
      <c r="D99" s="2">
        <v>56.963999999999999</v>
      </c>
      <c r="E99" s="2">
        <f t="shared" si="1"/>
        <v>-0.5</v>
      </c>
      <c r="F99" s="5">
        <v>-66.011412600442512</v>
      </c>
    </row>
    <row r="100" spans="2:6">
      <c r="B100" s="10"/>
      <c r="D100" s="2">
        <v>57.463999999999999</v>
      </c>
      <c r="E100" s="2">
        <f t="shared" si="1"/>
        <v>-0.5</v>
      </c>
      <c r="F100" s="5">
        <v>-56.329738752377615</v>
      </c>
    </row>
    <row r="101" spans="2:6">
      <c r="B101" s="10"/>
      <c r="D101" s="2">
        <v>57.963999999999999</v>
      </c>
      <c r="E101" s="2">
        <f t="shared" si="1"/>
        <v>-0.5</v>
      </c>
      <c r="F101" s="5">
        <v>-48.408369240324511</v>
      </c>
    </row>
    <row r="102" spans="2:6">
      <c r="B102" s="10"/>
      <c r="D102" s="2">
        <v>58.463999999999999</v>
      </c>
      <c r="E102" s="2">
        <f t="shared" si="1"/>
        <v>-0.5</v>
      </c>
      <c r="F102" s="5">
        <v>-41.587189938278783</v>
      </c>
    </row>
    <row r="103" spans="2:6">
      <c r="B103" s="10"/>
      <c r="D103" s="2">
        <v>58.963999999999999</v>
      </c>
      <c r="E103" s="2">
        <f t="shared" si="1"/>
        <v>-0.5</v>
      </c>
      <c r="F103" s="5">
        <v>-35.866200846240439</v>
      </c>
    </row>
    <row r="104" spans="2:6">
      <c r="B104" s="10"/>
      <c r="D104" s="2">
        <v>59.463999999999999</v>
      </c>
      <c r="E104" s="2">
        <f t="shared" si="1"/>
        <v>-0.5</v>
      </c>
      <c r="F104" s="5">
        <v>-31.025363922207983</v>
      </c>
    </row>
    <row r="105" spans="2:6">
      <c r="B105" s="10"/>
      <c r="D105" s="2">
        <v>59.963999999999999</v>
      </c>
      <c r="E105" s="2">
        <f t="shared" si="1"/>
        <v>-0.5</v>
      </c>
      <c r="F105" s="5">
        <v>-27.064679166181435</v>
      </c>
    </row>
    <row r="106" spans="2:6">
      <c r="B106" s="10"/>
      <c r="D106" s="2">
        <v>60.463999999999999</v>
      </c>
      <c r="E106" s="2">
        <f>(D105-D106)/2</f>
        <v>-0.25</v>
      </c>
      <c r="F106" s="5">
        <v>-23.544070494157829</v>
      </c>
    </row>
  </sheetData>
  <mergeCells count="2">
    <mergeCell ref="E1:F1"/>
    <mergeCell ref="I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Hall Probe Measurements</vt:lpstr>
    </vt:vector>
  </TitlesOfParts>
  <Company>Jefferson Science Associates,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meyers</dc:creator>
  <cp:lastModifiedBy>baggett</cp:lastModifiedBy>
  <dcterms:created xsi:type="dcterms:W3CDTF">2012-01-26T15:17:37Z</dcterms:created>
  <dcterms:modified xsi:type="dcterms:W3CDTF">2012-02-17T14:45:47Z</dcterms:modified>
</cp:coreProperties>
</file>