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120" windowWidth="1822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31" i="1" l="1"/>
  <c r="V17" i="1" l="1"/>
  <c r="V14" i="1"/>
  <c r="V22" i="1" s="1"/>
  <c r="V23" i="1" s="1"/>
  <c r="V19" i="1" l="1"/>
  <c r="V20" i="1" s="1"/>
  <c r="V21" i="1" s="1"/>
  <c r="M22" i="1" l="1"/>
  <c r="M23" i="1" s="1"/>
  <c r="M17" i="1"/>
  <c r="M19" i="1" s="1"/>
  <c r="M20" i="1" s="1"/>
  <c r="M21" i="1" s="1"/>
  <c r="B42" i="1"/>
  <c r="M49" i="1"/>
  <c r="M50" i="1" s="1"/>
  <c r="M42" i="1"/>
  <c r="B49" i="1"/>
  <c r="B50" i="1" s="1"/>
  <c r="B45" i="1"/>
  <c r="B46" i="1" s="1"/>
  <c r="B47" i="1" s="1"/>
  <c r="F34" i="1"/>
  <c r="M45" i="1" l="1"/>
  <c r="M46" i="1" s="1"/>
  <c r="M47" i="1" s="1"/>
  <c r="B22" i="1"/>
  <c r="B23" i="1" s="1"/>
  <c r="B7" i="1"/>
  <c r="B17" i="1"/>
  <c r="B19" i="1" s="1"/>
  <c r="B20" i="1" s="1"/>
  <c r="B21" i="1" s="1"/>
</calcChain>
</file>

<file path=xl/sharedStrings.xml><?xml version="1.0" encoding="utf-8"?>
<sst xmlns="http://schemas.openxmlformats.org/spreadsheetml/2006/main" count="197" uniqueCount="41">
  <si>
    <t>Need a total dump resistor value of 0.0225 ohms</t>
  </si>
  <si>
    <t>Need a resistor of 0.0075 ohms</t>
  </si>
  <si>
    <t>SS 304 bar</t>
  </si>
  <si>
    <t>Length needed for resistance</t>
  </si>
  <si>
    <t>Rho</t>
  </si>
  <si>
    <t>Cp</t>
  </si>
  <si>
    <t>Rho=R*L/A</t>
  </si>
  <si>
    <t>Ohm-in</t>
  </si>
  <si>
    <t>kG/cc</t>
  </si>
  <si>
    <t>J/kG-K</t>
  </si>
  <si>
    <t>L=</t>
  </si>
  <si>
    <t>in</t>
  </si>
  <si>
    <t>Temperature rise</t>
  </si>
  <si>
    <t>Q=mxCpxdT</t>
  </si>
  <si>
    <t>dT=</t>
  </si>
  <si>
    <t>Energy in Bar</t>
  </si>
  <si>
    <t>Q=</t>
  </si>
  <si>
    <t>I=</t>
  </si>
  <si>
    <t>A</t>
  </si>
  <si>
    <t>I^2*R/2</t>
  </si>
  <si>
    <t xml:space="preserve">T= </t>
  </si>
  <si>
    <t>K</t>
  </si>
  <si>
    <t>J</t>
  </si>
  <si>
    <t>F</t>
  </si>
  <si>
    <t>Model Energy dumped is 53,264J</t>
  </si>
  <si>
    <t xml:space="preserve"> </t>
  </si>
  <si>
    <t>HB Dump Resistor Cast iron material</t>
  </si>
  <si>
    <t>Have 0.015 ohms in circuit already. Two 0.030 ohms in parallel</t>
  </si>
  <si>
    <t>Density</t>
  </si>
  <si>
    <t>mass</t>
  </si>
  <si>
    <t>kg</t>
  </si>
  <si>
    <t>lbs</t>
  </si>
  <si>
    <t>Original Estimate</t>
  </si>
  <si>
    <t>Revised based on Measurments</t>
  </si>
  <si>
    <t>Take half power of 4000a for 1 sec</t>
  </si>
  <si>
    <t>Measured Value</t>
  </si>
  <si>
    <t>HB Dump Resistor Material SS 304</t>
  </si>
  <si>
    <t>HB Dump Resistor Material SS 308</t>
  </si>
  <si>
    <t>R =</t>
  </si>
  <si>
    <t>H=</t>
  </si>
  <si>
    <t>W=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</si>
</sst>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1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tabSelected="1" topLeftCell="A28" workbookViewId="0">
      <selection activeCell="N32" sqref="N32"/>
    </sheetView>
  </sheetViews>
  <sheetFormatPr defaultRowHeight="15" x14ac:dyDescent="0.25"/>
  <cols>
    <col min="1" max="1" width="9.140625" style="2"/>
    <col min="12" max="12" width="9.140625" style="2"/>
  </cols>
  <sheetData>
    <row r="1" spans="1:27" x14ac:dyDescent="0.25">
      <c r="A1" s="10" t="s">
        <v>32</v>
      </c>
      <c r="B1" s="10"/>
      <c r="C1" s="10"/>
      <c r="L1" s="10" t="s">
        <v>33</v>
      </c>
      <c r="M1" s="10"/>
      <c r="N1" s="10"/>
      <c r="O1" s="10"/>
    </row>
    <row r="2" spans="1:27" x14ac:dyDescent="0.25">
      <c r="A2" s="2" t="s">
        <v>36</v>
      </c>
      <c r="L2" s="2" t="s">
        <v>36</v>
      </c>
      <c r="U2" t="s">
        <v>26</v>
      </c>
    </row>
    <row r="3" spans="1:27" x14ac:dyDescent="0.25">
      <c r="A3" s="2" t="s">
        <v>0</v>
      </c>
      <c r="L3" s="2" t="s">
        <v>0</v>
      </c>
      <c r="U3" t="s">
        <v>0</v>
      </c>
    </row>
    <row r="4" spans="1:27" x14ac:dyDescent="0.25">
      <c r="A4" s="2" t="s">
        <v>27</v>
      </c>
      <c r="L4" s="2" t="s">
        <v>27</v>
      </c>
      <c r="U4" t="s">
        <v>27</v>
      </c>
    </row>
    <row r="5" spans="1:27" x14ac:dyDescent="0.25">
      <c r="A5" s="4" t="s">
        <v>17</v>
      </c>
      <c r="B5">
        <v>4000</v>
      </c>
      <c r="C5" t="s">
        <v>18</v>
      </c>
      <c r="L5" s="4" t="s">
        <v>17</v>
      </c>
      <c r="M5">
        <v>4000</v>
      </c>
      <c r="N5" t="s">
        <v>18</v>
      </c>
      <c r="U5" s="4" t="s">
        <v>17</v>
      </c>
      <c r="V5">
        <v>4000</v>
      </c>
      <c r="W5" t="s">
        <v>18</v>
      </c>
    </row>
    <row r="6" spans="1:27" x14ac:dyDescent="0.25">
      <c r="A6" s="2" t="s">
        <v>1</v>
      </c>
      <c r="L6" s="2" t="s">
        <v>1</v>
      </c>
      <c r="U6" t="s">
        <v>1</v>
      </c>
    </row>
    <row r="7" spans="1:27" x14ac:dyDescent="0.25">
      <c r="A7" s="4" t="s">
        <v>38</v>
      </c>
      <c r="B7">
        <f>B14*F10/(B10*B11)</f>
        <v>7.4976000000000001E-3</v>
      </c>
      <c r="D7" t="s">
        <v>25</v>
      </c>
      <c r="L7" s="4" t="s">
        <v>38</v>
      </c>
      <c r="M7">
        <v>7.4999999999999997E-3</v>
      </c>
      <c r="O7" t="s">
        <v>25</v>
      </c>
      <c r="U7" s="4" t="s">
        <v>38</v>
      </c>
      <c r="V7">
        <v>0.03</v>
      </c>
      <c r="X7" t="s">
        <v>25</v>
      </c>
    </row>
    <row r="8" spans="1:27" x14ac:dyDescent="0.25">
      <c r="A8" s="2" t="s">
        <v>2</v>
      </c>
      <c r="L8" s="2" t="s">
        <v>2</v>
      </c>
      <c r="U8" t="s">
        <v>2</v>
      </c>
    </row>
    <row r="10" spans="1:27" x14ac:dyDescent="0.25">
      <c r="A10" s="4" t="s">
        <v>40</v>
      </c>
      <c r="B10">
        <v>0.25</v>
      </c>
      <c r="E10" t="s">
        <v>4</v>
      </c>
      <c r="F10" s="3">
        <v>2.8399999999999999E-5</v>
      </c>
      <c r="G10" t="s">
        <v>7</v>
      </c>
      <c r="L10" s="4" t="s">
        <v>40</v>
      </c>
      <c r="M10">
        <v>0.25</v>
      </c>
      <c r="P10" t="s">
        <v>4</v>
      </c>
      <c r="Q10" s="3">
        <v>2.8399999999999999E-5</v>
      </c>
      <c r="R10" t="s">
        <v>7</v>
      </c>
      <c r="U10" s="4" t="s">
        <v>40</v>
      </c>
      <c r="V10">
        <v>0.5</v>
      </c>
      <c r="Y10" t="s">
        <v>4</v>
      </c>
      <c r="Z10" s="3">
        <v>6.6000000000000005E-5</v>
      </c>
      <c r="AA10" t="s">
        <v>7</v>
      </c>
    </row>
    <row r="11" spans="1:27" x14ac:dyDescent="0.25">
      <c r="A11" s="4" t="s">
        <v>39</v>
      </c>
      <c r="B11">
        <v>0.75</v>
      </c>
      <c r="E11" t="s">
        <v>28</v>
      </c>
      <c r="F11" s="3">
        <v>7.8600000000000007E-3</v>
      </c>
      <c r="G11" t="s">
        <v>8</v>
      </c>
      <c r="L11" s="4" t="s">
        <v>39</v>
      </c>
      <c r="M11">
        <v>0.375</v>
      </c>
      <c r="P11" t="s">
        <v>28</v>
      </c>
      <c r="Q11" s="3">
        <v>7.8600000000000007E-3</v>
      </c>
      <c r="R11" t="s">
        <v>8</v>
      </c>
      <c r="U11" s="4" t="s">
        <v>39</v>
      </c>
      <c r="V11">
        <v>0.5</v>
      </c>
      <c r="Y11" t="s">
        <v>28</v>
      </c>
      <c r="Z11" s="3">
        <v>7.1231000000000003E-3</v>
      </c>
      <c r="AA11" t="s">
        <v>8</v>
      </c>
    </row>
    <row r="12" spans="1:27" x14ac:dyDescent="0.25">
      <c r="A12" s="1"/>
      <c r="B12" s="1" t="s">
        <v>25</v>
      </c>
      <c r="E12" t="s">
        <v>5</v>
      </c>
      <c r="F12" s="3">
        <v>473.28</v>
      </c>
      <c r="G12" t="s">
        <v>9</v>
      </c>
      <c r="L12" s="1" t="s">
        <v>25</v>
      </c>
      <c r="M12" s="1" t="s">
        <v>25</v>
      </c>
      <c r="P12" t="s">
        <v>5</v>
      </c>
      <c r="Q12" s="3">
        <v>473.28</v>
      </c>
      <c r="R12" t="s">
        <v>9</v>
      </c>
      <c r="U12" t="s">
        <v>25</v>
      </c>
      <c r="V12" t="s">
        <v>25</v>
      </c>
      <c r="Y12" t="s">
        <v>5</v>
      </c>
      <c r="Z12">
        <v>448.72</v>
      </c>
      <c r="AA12" t="s">
        <v>9</v>
      </c>
    </row>
    <row r="13" spans="1:27" x14ac:dyDescent="0.25">
      <c r="A13" s="2" t="s">
        <v>3</v>
      </c>
      <c r="D13" s="2" t="s">
        <v>6</v>
      </c>
      <c r="L13" s="2" t="s">
        <v>3</v>
      </c>
      <c r="O13" s="2" t="s">
        <v>6</v>
      </c>
      <c r="U13" t="s">
        <v>3</v>
      </c>
      <c r="X13" t="s">
        <v>6</v>
      </c>
    </row>
    <row r="14" spans="1:27" x14ac:dyDescent="0.25">
      <c r="A14" s="4" t="s">
        <v>10</v>
      </c>
      <c r="B14" s="5">
        <v>49.5</v>
      </c>
      <c r="C14" t="s">
        <v>11</v>
      </c>
      <c r="L14" s="4" t="s">
        <v>10</v>
      </c>
      <c r="M14" s="5">
        <v>49.5</v>
      </c>
      <c r="N14" t="s">
        <v>11</v>
      </c>
      <c r="U14" s="4" t="s">
        <v>10</v>
      </c>
      <c r="V14" s="5">
        <f>V7*(V10*V11)/Z10</f>
        <v>113.63636363636363</v>
      </c>
      <c r="W14" t="s">
        <v>11</v>
      </c>
    </row>
    <row r="15" spans="1:27" x14ac:dyDescent="0.25">
      <c r="U15" s="2"/>
    </row>
    <row r="16" spans="1:27" x14ac:dyDescent="0.25">
      <c r="A16" s="2" t="s">
        <v>15</v>
      </c>
      <c r="C16" t="s">
        <v>19</v>
      </c>
      <c r="D16" t="s">
        <v>34</v>
      </c>
      <c r="L16" s="2" t="s">
        <v>15</v>
      </c>
      <c r="N16" t="s">
        <v>19</v>
      </c>
      <c r="O16" t="s">
        <v>34</v>
      </c>
      <c r="U16" s="2" t="s">
        <v>15</v>
      </c>
      <c r="W16" t="s">
        <v>19</v>
      </c>
      <c r="X16" t="s">
        <v>34</v>
      </c>
    </row>
    <row r="17" spans="1:24" x14ac:dyDescent="0.25">
      <c r="A17" s="4" t="s">
        <v>16</v>
      </c>
      <c r="B17" s="6">
        <f>(B5^2)*B7/2</f>
        <v>59980.800000000003</v>
      </c>
      <c r="C17" t="s">
        <v>22</v>
      </c>
      <c r="D17" t="s">
        <v>24</v>
      </c>
      <c r="L17" s="4" t="s">
        <v>16</v>
      </c>
      <c r="M17" s="6">
        <f>(M5^2)*M7/2</f>
        <v>60000</v>
      </c>
      <c r="N17" t="s">
        <v>22</v>
      </c>
      <c r="O17" t="s">
        <v>24</v>
      </c>
      <c r="U17" s="4" t="s">
        <v>16</v>
      </c>
      <c r="V17" s="6">
        <f>V5^2*V7/2</f>
        <v>240000</v>
      </c>
      <c r="W17" t="s">
        <v>22</v>
      </c>
      <c r="X17" t="s">
        <v>24</v>
      </c>
    </row>
    <row r="18" spans="1:24" x14ac:dyDescent="0.25">
      <c r="A18" s="2" t="s">
        <v>12</v>
      </c>
      <c r="C18" t="s">
        <v>13</v>
      </c>
      <c r="L18" s="2" t="s">
        <v>12</v>
      </c>
      <c r="N18" t="s">
        <v>13</v>
      </c>
      <c r="U18" s="2" t="s">
        <v>12</v>
      </c>
      <c r="W18" t="s">
        <v>13</v>
      </c>
    </row>
    <row r="19" spans="1:24" x14ac:dyDescent="0.25">
      <c r="A19" s="4" t="s">
        <v>14</v>
      </c>
      <c r="B19" s="5">
        <f>B17/((B10*B11*B14)*2.54^3*F11*F12)</f>
        <v>106.01417418697827</v>
      </c>
      <c r="C19" t="s">
        <v>21</v>
      </c>
      <c r="L19" s="4" t="s">
        <v>14</v>
      </c>
      <c r="M19" s="5">
        <f>M17/((M10*M11*M14)*2.54^3*Q11*Q12)</f>
        <v>212.09621916408904</v>
      </c>
      <c r="N19" t="s">
        <v>21</v>
      </c>
      <c r="U19" s="4" t="s">
        <v>14</v>
      </c>
      <c r="V19" s="5">
        <f>V17/((V10*V11*V14)*2.54^3*Z11*Z12)</f>
        <v>161.29031383540377</v>
      </c>
      <c r="W19" t="s">
        <v>21</v>
      </c>
    </row>
    <row r="20" spans="1:24" x14ac:dyDescent="0.25">
      <c r="A20" s="4" t="s">
        <v>20</v>
      </c>
      <c r="B20" s="5">
        <f>295+B19</f>
        <v>401.01417418697827</v>
      </c>
      <c r="C20" t="s">
        <v>21</v>
      </c>
      <c r="L20" s="4" t="s">
        <v>20</v>
      </c>
      <c r="M20" s="5">
        <f>295+M19</f>
        <v>507.09621916408901</v>
      </c>
      <c r="N20" t="s">
        <v>21</v>
      </c>
      <c r="U20" s="4" t="s">
        <v>20</v>
      </c>
      <c r="V20" s="5">
        <f>295+V19</f>
        <v>456.29031383540377</v>
      </c>
      <c r="W20" t="s">
        <v>21</v>
      </c>
    </row>
    <row r="21" spans="1:24" x14ac:dyDescent="0.25">
      <c r="B21" s="5">
        <f>CONVERT(B20,"K","F")</f>
        <v>262.15551353656093</v>
      </c>
      <c r="C21" t="s">
        <v>23</v>
      </c>
      <c r="M21" s="5">
        <f>CONVERT(M20,"K","F")</f>
        <v>453.10319449536024</v>
      </c>
      <c r="N21" t="s">
        <v>23</v>
      </c>
      <c r="U21" s="2"/>
      <c r="V21" s="5">
        <f>CONVERT(V20,"K","F")</f>
        <v>361.65256490372684</v>
      </c>
      <c r="W21" t="s">
        <v>23</v>
      </c>
    </row>
    <row r="22" spans="1:24" x14ac:dyDescent="0.25">
      <c r="A22" s="4" t="s">
        <v>29</v>
      </c>
      <c r="B22" s="7">
        <f>(B14*B11*B10)*(2.54^3)*F11</f>
        <v>1.195446560715</v>
      </c>
      <c r="C22" t="s">
        <v>30</v>
      </c>
      <c r="L22" s="4" t="s">
        <v>29</v>
      </c>
      <c r="M22" s="7">
        <f>(M14*M11*M10)*(2.54^3)*Q11</f>
        <v>0.5977232803575</v>
      </c>
      <c r="N22" t="s">
        <v>30</v>
      </c>
      <c r="U22" s="4" t="s">
        <v>29</v>
      </c>
      <c r="V22" s="7">
        <f>(V14*V11*V10)*(2.54^3)*Z11</f>
        <v>3.3160993062045447</v>
      </c>
      <c r="W22" t="s">
        <v>30</v>
      </c>
    </row>
    <row r="23" spans="1:24" x14ac:dyDescent="0.25">
      <c r="B23" s="9">
        <f>B22*0.22481</f>
        <v>0.26874834131433917</v>
      </c>
      <c r="C23" t="s">
        <v>31</v>
      </c>
      <c r="M23" s="9">
        <f>M22*0.22481</f>
        <v>0.13437417065716958</v>
      </c>
      <c r="N23" t="s">
        <v>31</v>
      </c>
      <c r="V23" s="8">
        <f>V22*0.22481</f>
        <v>0.7454922850278437</v>
      </c>
      <c r="W23" t="s">
        <v>31</v>
      </c>
    </row>
    <row r="25" spans="1:24" x14ac:dyDescent="0.25">
      <c r="A25" s="10" t="s">
        <v>35</v>
      </c>
      <c r="B25" s="10"/>
      <c r="C25" s="10"/>
    </row>
    <row r="26" spans="1:24" x14ac:dyDescent="0.25">
      <c r="A26" s="2" t="s">
        <v>37</v>
      </c>
      <c r="L26" s="2" t="s">
        <v>37</v>
      </c>
    </row>
    <row r="27" spans="1:24" x14ac:dyDescent="0.25">
      <c r="A27" s="2" t="s">
        <v>0</v>
      </c>
      <c r="L27" s="2" t="s">
        <v>0</v>
      </c>
    </row>
    <row r="28" spans="1:24" x14ac:dyDescent="0.25">
      <c r="A28" s="2" t="s">
        <v>27</v>
      </c>
      <c r="L28" s="2" t="s">
        <v>27</v>
      </c>
    </row>
    <row r="29" spans="1:24" x14ac:dyDescent="0.25">
      <c r="A29" s="4" t="s">
        <v>17</v>
      </c>
      <c r="B29">
        <v>4000</v>
      </c>
      <c r="C29" t="s">
        <v>18</v>
      </c>
      <c r="L29" s="4" t="s">
        <v>17</v>
      </c>
      <c r="M29">
        <v>4000</v>
      </c>
      <c r="N29" t="s">
        <v>18</v>
      </c>
    </row>
    <row r="30" spans="1:24" x14ac:dyDescent="0.25">
      <c r="A30" s="2" t="s">
        <v>1</v>
      </c>
      <c r="L30" s="2" t="s">
        <v>1</v>
      </c>
    </row>
    <row r="31" spans="1:24" x14ac:dyDescent="0.25">
      <c r="A31" s="4" t="s">
        <v>38</v>
      </c>
      <c r="B31">
        <v>3.0000000000000001E-3</v>
      </c>
      <c r="D31" t="s">
        <v>25</v>
      </c>
      <c r="L31" s="4" t="s">
        <v>38</v>
      </c>
      <c r="M31">
        <f>M39*Q34/(M34*M35)</f>
        <v>7.5091874594594614E-3</v>
      </c>
      <c r="O31" t="s">
        <v>25</v>
      </c>
    </row>
    <row r="32" spans="1:24" x14ac:dyDescent="0.25">
      <c r="A32" s="2" t="s">
        <v>2</v>
      </c>
      <c r="L32" s="2" t="s">
        <v>2</v>
      </c>
    </row>
    <row r="34" spans="1:18" x14ac:dyDescent="0.25">
      <c r="A34" s="4" t="s">
        <v>40</v>
      </c>
      <c r="B34">
        <v>0.49759999999999999</v>
      </c>
      <c r="E34" t="s">
        <v>4</v>
      </c>
      <c r="F34" s="3">
        <f>B31*B34*B35/B39</f>
        <v>2.2451712000000003E-5</v>
      </c>
      <c r="G34" t="s">
        <v>7</v>
      </c>
      <c r="L34" s="4" t="s">
        <v>40</v>
      </c>
      <c r="M34">
        <v>0.29599999999999999</v>
      </c>
      <c r="P34" t="s">
        <v>4</v>
      </c>
      <c r="Q34" s="3">
        <v>2.2451712000000003E-5</v>
      </c>
      <c r="R34" t="s">
        <v>7</v>
      </c>
    </row>
    <row r="35" spans="1:18" x14ac:dyDescent="0.25">
      <c r="A35" s="4" t="s">
        <v>39</v>
      </c>
      <c r="B35">
        <v>0.752</v>
      </c>
      <c r="E35" t="s">
        <v>28</v>
      </c>
      <c r="F35" s="3">
        <v>8.0052999999999999E-3</v>
      </c>
      <c r="G35" t="s">
        <v>8</v>
      </c>
      <c r="L35" s="4" t="s">
        <v>39</v>
      </c>
      <c r="M35">
        <v>0.5</v>
      </c>
      <c r="P35" t="s">
        <v>28</v>
      </c>
      <c r="Q35" s="3">
        <v>8.0052999999999999E-3</v>
      </c>
      <c r="R35" t="s">
        <v>8</v>
      </c>
    </row>
    <row r="36" spans="1:18" x14ac:dyDescent="0.25">
      <c r="A36" s="1" t="s">
        <v>25</v>
      </c>
      <c r="B36" s="1" t="s">
        <v>25</v>
      </c>
      <c r="E36" t="s">
        <v>5</v>
      </c>
      <c r="F36" s="3">
        <v>473.28</v>
      </c>
      <c r="G36" t="s">
        <v>9</v>
      </c>
      <c r="L36" s="1" t="s">
        <v>25</v>
      </c>
      <c r="M36" s="1" t="s">
        <v>25</v>
      </c>
      <c r="P36" t="s">
        <v>5</v>
      </c>
      <c r="Q36" s="3">
        <v>473.28</v>
      </c>
      <c r="R36" t="s">
        <v>9</v>
      </c>
    </row>
    <row r="38" spans="1:18" x14ac:dyDescent="0.25">
      <c r="A38" s="2" t="s">
        <v>3</v>
      </c>
      <c r="D38" s="2" t="s">
        <v>6</v>
      </c>
      <c r="L38" s="2" t="s">
        <v>3</v>
      </c>
      <c r="O38" s="2" t="s">
        <v>6</v>
      </c>
    </row>
    <row r="39" spans="1:18" x14ac:dyDescent="0.25">
      <c r="A39" s="4" t="s">
        <v>10</v>
      </c>
      <c r="B39" s="5">
        <v>50</v>
      </c>
      <c r="C39" t="s">
        <v>11</v>
      </c>
      <c r="L39" s="4" t="s">
        <v>10</v>
      </c>
      <c r="M39" s="5">
        <v>49.5</v>
      </c>
      <c r="N39" t="s">
        <v>11</v>
      </c>
    </row>
    <row r="41" spans="1:18" x14ac:dyDescent="0.25">
      <c r="A41" s="2" t="s">
        <v>15</v>
      </c>
      <c r="C41" t="s">
        <v>19</v>
      </c>
      <c r="D41" t="s">
        <v>34</v>
      </c>
      <c r="L41" s="2" t="s">
        <v>15</v>
      </c>
      <c r="N41" t="s">
        <v>19</v>
      </c>
      <c r="O41" t="s">
        <v>34</v>
      </c>
    </row>
    <row r="42" spans="1:18" x14ac:dyDescent="0.25">
      <c r="A42" s="4" t="s">
        <v>16</v>
      </c>
      <c r="B42" s="6">
        <f>(B29^2)*B31/2</f>
        <v>24000</v>
      </c>
      <c r="C42" t="s">
        <v>22</v>
      </c>
      <c r="D42" t="s">
        <v>24</v>
      </c>
      <c r="L42" s="4" t="s">
        <v>16</v>
      </c>
      <c r="M42" s="6">
        <f>(M29^2)*M31/2</f>
        <v>60073.499675675688</v>
      </c>
      <c r="N42" t="s">
        <v>22</v>
      </c>
      <c r="O42" t="s">
        <v>24</v>
      </c>
    </row>
    <row r="44" spans="1:18" x14ac:dyDescent="0.25">
      <c r="A44" s="2" t="s">
        <v>12</v>
      </c>
      <c r="C44" t="s">
        <v>13</v>
      </c>
      <c r="L44" s="2" t="s">
        <v>12</v>
      </c>
      <c r="N44" t="s">
        <v>13</v>
      </c>
    </row>
    <row r="45" spans="1:18" x14ac:dyDescent="0.25">
      <c r="A45" s="4" t="s">
        <v>14</v>
      </c>
      <c r="B45" s="5">
        <f>B42/((B34*B35*B39)*2.54^3*F35*F36)</f>
        <v>20.660751352673323</v>
      </c>
      <c r="C45" t="s">
        <v>21</v>
      </c>
      <c r="L45" s="4" t="s">
        <v>14</v>
      </c>
      <c r="M45" s="5">
        <f>M42/((M34*M35*M39)*2.54^3*Q35*Q36)</f>
        <v>132.07453942132361</v>
      </c>
      <c r="N45" t="s">
        <v>21</v>
      </c>
    </row>
    <row r="46" spans="1:18" x14ac:dyDescent="0.25">
      <c r="A46" s="4" t="s">
        <v>20</v>
      </c>
      <c r="B46" s="5">
        <f>295+B45</f>
        <v>315.66075135267334</v>
      </c>
      <c r="C46" t="s">
        <v>21</v>
      </c>
      <c r="L46" s="4" t="s">
        <v>20</v>
      </c>
      <c r="M46" s="5">
        <f>295+M45</f>
        <v>427.07453942132361</v>
      </c>
      <c r="N46" t="s">
        <v>21</v>
      </c>
    </row>
    <row r="47" spans="1:18" x14ac:dyDescent="0.25">
      <c r="B47" s="5">
        <f>CONVERT(B46,"K","F")</f>
        <v>108.51935243481206</v>
      </c>
      <c r="C47" t="s">
        <v>23</v>
      </c>
      <c r="M47" s="5">
        <f>CONVERT(M46,"K","F")</f>
        <v>309.06417095838253</v>
      </c>
      <c r="N47" t="s">
        <v>23</v>
      </c>
    </row>
    <row r="49" spans="1:14" x14ac:dyDescent="0.25">
      <c r="A49" s="4" t="s">
        <v>29</v>
      </c>
      <c r="B49" s="7">
        <f>(B39*B35*B34)*(2.54^3)*F35</f>
        <v>2.4544092459402065</v>
      </c>
      <c r="C49" t="s">
        <v>30</v>
      </c>
      <c r="L49" s="4" t="s">
        <v>29</v>
      </c>
      <c r="M49" s="7">
        <f>(M39*M35*M34)*(2.54^3)*Q35</f>
        <v>0.96104932055557912</v>
      </c>
      <c r="N49" t="s">
        <v>30</v>
      </c>
    </row>
    <row r="50" spans="1:14" x14ac:dyDescent="0.25">
      <c r="B50" s="9">
        <f>B49*0.22481</f>
        <v>0.55177574257981787</v>
      </c>
      <c r="C50" t="s">
        <v>31</v>
      </c>
      <c r="M50" s="9">
        <f>M49*0.22481</f>
        <v>0.21605349775409977</v>
      </c>
      <c r="N50" t="s">
        <v>31</v>
      </c>
    </row>
  </sheetData>
  <mergeCells count="3">
    <mergeCell ref="A1:C1"/>
    <mergeCell ref="L1:O1"/>
    <mergeCell ref="A25:C25"/>
  </mergeCells>
  <printOptions gridLines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lassiter</dc:creator>
  <cp:lastModifiedBy>lassiter</cp:lastModifiedBy>
  <cp:lastPrinted>2015-12-03T15:53:21Z</cp:lastPrinted>
  <dcterms:created xsi:type="dcterms:W3CDTF">2015-10-27T14:15:08Z</dcterms:created>
  <dcterms:modified xsi:type="dcterms:W3CDTF">2015-12-04T13:41:11Z</dcterms:modified>
</cp:coreProperties>
</file>